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5.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6.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7.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codeName="ThisWorkbook"/>
  <mc:AlternateContent xmlns:mc="http://schemas.openxmlformats.org/markup-compatibility/2006">
    <mc:Choice Requires="x15">
      <x15ac:absPath xmlns:x15ac="http://schemas.microsoft.com/office/spreadsheetml/2010/11/ac" url="C:\Users\usuar\Downloads\"/>
    </mc:Choice>
  </mc:AlternateContent>
  <xr:revisionPtr revIDLastSave="0" documentId="13_ncr:1_{3596641F-1215-4963-A3DA-25A867253084}" xr6:coauthVersionLast="47" xr6:coauthVersionMax="47" xr10:uidLastSave="{00000000-0000-0000-0000-000000000000}"/>
  <bookViews>
    <workbookView xWindow="-110" yWindow="-110" windowWidth="19420" windowHeight="10300" tabRatio="934" xr2:uid="{00000000-000D-0000-FFFF-FFFF00000000}"/>
  </bookViews>
  <sheets>
    <sheet name="OPORTUNIDAD DE SERVICIO POR ÁRE" sheetId="23" r:id="rId1"/>
    <sheet name="ATENCIÓN POR PROFESIONAL" sheetId="34" r:id="rId2"/>
    <sheet name="CUMPLIMIENTO PLAN DE ACCIÓN" sheetId="33" r:id="rId3"/>
    <sheet name="CUMPLIMIENTO META PLAN DE DESAR" sheetId="35" r:id="rId4"/>
    <sheet name="CUMPLIMIENTO DE INFORMES PRESEN" sheetId="36" r:id="rId5"/>
    <sheet name="CUMPLIMIENTO METAS PROYECTO" sheetId="37" r:id="rId6"/>
    <sheet name="CUMPLIMIENTO DEL PRESUPUESTO" sheetId="41" r:id="rId7"/>
  </sheets>
  <definedNames>
    <definedName name="__LG1">#REF!</definedName>
    <definedName name="_LG1">#REF!</definedName>
    <definedName name="_xlnm.Print_Area" localSheetId="1">'ATENCIÓN POR PROFESIONAL'!$A$1:$I$61</definedName>
    <definedName name="_xlnm.Print_Area" localSheetId="4">'CUMPLIMIENTO DE INFORMES PRESEN'!$A$1:$I$61</definedName>
    <definedName name="_xlnm.Print_Area" localSheetId="6">'CUMPLIMIENTO DEL PRESUPUESTO'!$A$1:$I$61</definedName>
    <definedName name="_xlnm.Print_Area" localSheetId="3">'CUMPLIMIENTO META PLAN DE DESAR'!$A$1:$I$61</definedName>
    <definedName name="_xlnm.Print_Area" localSheetId="5">'CUMPLIMIENTO METAS PROYECTO'!$A$1:$I$61</definedName>
    <definedName name="_xlnm.Print_Area" localSheetId="2">'CUMPLIMIENTO PLAN DE ACCIÓN'!$A$1:$I$61</definedName>
    <definedName name="_xlnm.Print_Area" localSheetId="0">'OPORTUNIDAD DE SERVICIO POR ÁRE'!$A$1:$I$61</definedName>
    <definedName name="AU">#REF!</definedName>
    <definedName name="AURO">#REF!</definedName>
    <definedName name="LG">#REF!</definedName>
    <definedName name="LIL">#REF!</definedName>
    <definedName name="LILI">#REF!</definedName>
    <definedName name="_xlnm.Print_Titles" localSheetId="1">'ATENCIÓN POR PROFESIONAL'!$1:$4</definedName>
    <definedName name="_xlnm.Print_Titles" localSheetId="4">'CUMPLIMIENTO DE INFORMES PRESEN'!$1:$4</definedName>
    <definedName name="_xlnm.Print_Titles" localSheetId="6">'CUMPLIMIENTO DEL PRESUPUESTO'!$1:$4</definedName>
    <definedName name="_xlnm.Print_Titles" localSheetId="3">'CUMPLIMIENTO META PLAN DE DESAR'!$1:$4</definedName>
    <definedName name="_xlnm.Print_Titles" localSheetId="5">'CUMPLIMIENTO METAS PROYECTO'!$1:$4</definedName>
    <definedName name="_xlnm.Print_Titles" localSheetId="2">'CUMPLIMIENTO PLAN DE ACCIÓN'!$1:$4</definedName>
    <definedName name="_xlnm.Print_Titles" localSheetId="0">'OPORTUNIDAD DE SERVICIO POR ÁRE'!$1:$4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8" i="33" l="1"/>
  <c r="D30" i="37"/>
  <c r="H26" i="37"/>
  <c r="H18" i="37"/>
  <c r="H22" i="37"/>
  <c r="H14" i="37"/>
  <c r="E30" i="35" l="1"/>
  <c r="E29" i="35"/>
  <c r="E25" i="35"/>
  <c r="E21" i="35"/>
  <c r="E17" i="35"/>
  <c r="E30" i="34"/>
  <c r="E29" i="34"/>
  <c r="E21" i="34"/>
  <c r="E17" i="34"/>
  <c r="F15" i="35"/>
  <c r="F14" i="35"/>
  <c r="F16" i="35"/>
  <c r="H14" i="35"/>
  <c r="H16" i="35"/>
  <c r="F20" i="35"/>
  <c r="F19" i="35"/>
  <c r="F18" i="35"/>
  <c r="D30" i="36"/>
  <c r="H26" i="36"/>
  <c r="H18" i="36"/>
  <c r="F14" i="37"/>
  <c r="D15" i="41"/>
  <c r="D16" i="41" s="1"/>
  <c r="D17" i="41" s="1"/>
  <c r="E18" i="41"/>
  <c r="J24" i="41" s="1"/>
  <c r="J21" i="41"/>
  <c r="E22" i="41"/>
  <c r="J26" i="41" s="1"/>
  <c r="E30" i="41"/>
  <c r="D21" i="36"/>
  <c r="F14" i="41" l="1"/>
  <c r="H14" i="41" s="1"/>
  <c r="D18" i="41"/>
  <c r="D19" i="41" s="1"/>
  <c r="D20" i="41" s="1"/>
  <c r="D29" i="35"/>
  <c r="D25" i="35"/>
  <c r="D21" i="35"/>
  <c r="D29" i="36"/>
  <c r="D25" i="36"/>
  <c r="D17" i="36"/>
  <c r="D21" i="41" l="1"/>
  <c r="D30" i="34"/>
  <c r="D29" i="34"/>
  <c r="D17" i="34"/>
  <c r="D25" i="34"/>
  <c r="D21" i="34"/>
  <c r="E29" i="23"/>
  <c r="D22" i="41" l="1"/>
  <c r="D23" i="41" s="1"/>
  <c r="D24" i="41" s="1"/>
  <c r="F18" i="41"/>
  <c r="H18" i="41" s="1"/>
  <c r="D17" i="35"/>
  <c r="F26" i="37"/>
  <c r="E25" i="37"/>
  <c r="D25" i="37"/>
  <c r="F22" i="37"/>
  <c r="E21" i="37"/>
  <c r="D21" i="37"/>
  <c r="F18" i="37"/>
  <c r="E17" i="37"/>
  <c r="D17" i="37"/>
  <c r="F17" i="37" s="1"/>
  <c r="E29" i="36"/>
  <c r="F26" i="36" s="1"/>
  <c r="E25" i="36"/>
  <c r="F22" i="36" s="1"/>
  <c r="H22" i="36"/>
  <c r="E21" i="36"/>
  <c r="F18" i="36" s="1"/>
  <c r="E17" i="36"/>
  <c r="F14" i="36" s="1"/>
  <c r="H14" i="36" s="1"/>
  <c r="F28" i="35"/>
  <c r="H28" i="35"/>
  <c r="F27" i="35"/>
  <c r="H27" i="35" s="1"/>
  <c r="F26" i="35"/>
  <c r="H26" i="35" s="1"/>
  <c r="F25" i="35"/>
  <c r="H25" i="35" s="1"/>
  <c r="F24" i="35"/>
  <c r="H24" i="35"/>
  <c r="F23" i="35"/>
  <c r="H23" i="35"/>
  <c r="F22" i="35"/>
  <c r="H22" i="35"/>
  <c r="F21" i="35"/>
  <c r="H21" i="35" s="1"/>
  <c r="H20" i="35"/>
  <c r="H19" i="35"/>
  <c r="H18" i="35"/>
  <c r="F17" i="35"/>
  <c r="H15" i="35"/>
  <c r="E25" i="34"/>
  <c r="F25" i="34" s="1"/>
  <c r="H25" i="34" s="1"/>
  <c r="F21" i="34"/>
  <c r="H21" i="34" s="1"/>
  <c r="F28" i="34"/>
  <c r="H28" i="34"/>
  <c r="F27" i="34"/>
  <c r="H27" i="34"/>
  <c r="F26" i="34"/>
  <c r="H26" i="34"/>
  <c r="F24" i="34"/>
  <c r="H24" i="34"/>
  <c r="F23" i="34"/>
  <c r="H23" i="34"/>
  <c r="F22" i="34"/>
  <c r="H22" i="34"/>
  <c r="F20" i="34"/>
  <c r="H20" i="34"/>
  <c r="F19" i="34"/>
  <c r="H19" i="34"/>
  <c r="F18" i="34"/>
  <c r="H18" i="34" s="1"/>
  <c r="F16" i="34"/>
  <c r="H16" i="34"/>
  <c r="F15" i="34"/>
  <c r="H15" i="34"/>
  <c r="F14" i="34"/>
  <c r="H14" i="34"/>
  <c r="D29" i="33"/>
  <c r="H28" i="33"/>
  <c r="F27" i="33"/>
  <c r="H27" i="33" s="1"/>
  <c r="F26" i="33"/>
  <c r="H26" i="33" s="1"/>
  <c r="D25" i="33"/>
  <c r="F25" i="33" s="1"/>
  <c r="H25" i="33" s="1"/>
  <c r="F24" i="33"/>
  <c r="H24" i="33" s="1"/>
  <c r="F23" i="33"/>
  <c r="H23" i="33"/>
  <c r="F22" i="33"/>
  <c r="H22" i="33" s="1"/>
  <c r="D21" i="33"/>
  <c r="F20" i="33"/>
  <c r="H20" i="33" s="1"/>
  <c r="F19" i="33"/>
  <c r="H19" i="33" s="1"/>
  <c r="F18" i="33"/>
  <c r="H18" i="33"/>
  <c r="D17" i="33"/>
  <c r="F16" i="33"/>
  <c r="H16" i="33" s="1"/>
  <c r="F15" i="33"/>
  <c r="H15" i="33" s="1"/>
  <c r="F14" i="33"/>
  <c r="H14" i="33" s="1"/>
  <c r="D29" i="23"/>
  <c r="D30" i="23" s="1"/>
  <c r="E25" i="23"/>
  <c r="D25" i="23"/>
  <c r="E17" i="23"/>
  <c r="D17" i="23"/>
  <c r="E21" i="23"/>
  <c r="D21" i="23"/>
  <c r="F14" i="23"/>
  <c r="F25" i="23"/>
  <c r="H25" i="23"/>
  <c r="F21" i="23"/>
  <c r="F29" i="37"/>
  <c r="F21" i="37"/>
  <c r="F17" i="23"/>
  <c r="H17" i="23"/>
  <c r="F17" i="34"/>
  <c r="H17" i="34" s="1"/>
  <c r="F28" i="23"/>
  <c r="H28" i="23" s="1"/>
  <c r="F27" i="23"/>
  <c r="H27" i="23" s="1"/>
  <c r="F26" i="23"/>
  <c r="H26" i="23"/>
  <c r="F24" i="23"/>
  <c r="H24" i="23"/>
  <c r="F23" i="23"/>
  <c r="H23" i="23"/>
  <c r="F22" i="23"/>
  <c r="H22" i="23"/>
  <c r="F20" i="23"/>
  <c r="H20" i="23"/>
  <c r="F19" i="23"/>
  <c r="H19" i="23"/>
  <c r="F18" i="23"/>
  <c r="H18" i="23"/>
  <c r="F16" i="23"/>
  <c r="H16" i="23"/>
  <c r="F15" i="23"/>
  <c r="H15" i="23"/>
  <c r="H14" i="23"/>
  <c r="H21" i="23"/>
  <c r="D30" i="33" l="1"/>
  <c r="F21" i="33"/>
  <c r="H21" i="33" s="1"/>
  <c r="H17" i="35"/>
  <c r="D30" i="35"/>
  <c r="F25" i="37"/>
  <c r="E30" i="37"/>
  <c r="D25" i="41"/>
  <c r="D26" i="41"/>
  <c r="D29" i="41" s="1"/>
  <c r="F22" i="41"/>
  <c r="H22" i="41" s="1"/>
  <c r="F29" i="33"/>
  <c r="H29" i="33" s="1"/>
  <c r="F29" i="35"/>
  <c r="H29" i="35" s="1"/>
  <c r="F17" i="33"/>
  <c r="H17" i="33" s="1"/>
  <c r="F29" i="34"/>
  <c r="H29" i="34" s="1"/>
  <c r="F30" i="34"/>
  <c r="H30" i="34" s="1"/>
  <c r="E30" i="36"/>
  <c r="F30" i="36" s="1"/>
  <c r="H30" i="36" s="1"/>
  <c r="F29" i="23"/>
  <c r="H29" i="23" s="1"/>
  <c r="E30" i="23"/>
  <c r="F30" i="23" s="1"/>
  <c r="H30" i="23" s="1"/>
  <c r="F30" i="35" l="1"/>
  <c r="H30" i="35" s="1"/>
  <c r="F30" i="37"/>
  <c r="H30" i="37" s="1"/>
  <c r="D30" i="41"/>
  <c r="F30" i="41" s="1"/>
  <c r="H30" i="41" s="1"/>
  <c r="F26" i="41"/>
  <c r="H26" i="41" s="1"/>
  <c r="F30" i="33"/>
  <c r="H30" i="33" s="1"/>
</calcChain>
</file>

<file path=xl/sharedStrings.xml><?xml version="1.0" encoding="utf-8"?>
<sst xmlns="http://schemas.openxmlformats.org/spreadsheetml/2006/main" count="618" uniqueCount="155">
  <si>
    <t>RESPONSABLE</t>
  </si>
  <si>
    <t>RESULTADO</t>
  </si>
  <si>
    <t xml:space="preserve">ENERO 01 A DICIEMBRE 31 </t>
  </si>
  <si>
    <t>HOJA DE VIDA DE LOS INDICADORES DE OBJETIVOS Y METAS</t>
  </si>
  <si>
    <t>Nombre del Indicador</t>
  </si>
  <si>
    <t>Formula</t>
  </si>
  <si>
    <t>Definición del indicador</t>
  </si>
  <si>
    <t>Responsable</t>
  </si>
  <si>
    <t>Meta</t>
  </si>
  <si>
    <t>Periodo Reportado</t>
  </si>
  <si>
    <t>Documento de referencia</t>
  </si>
  <si>
    <t>Tiempo de medición</t>
  </si>
  <si>
    <t>DATOS</t>
  </si>
  <si>
    <t xml:space="preserve">PERIODO </t>
  </si>
  <si>
    <t>CUMPLIMIENTO</t>
  </si>
  <si>
    <t>ENERO</t>
  </si>
  <si>
    <t>FEBRERO</t>
  </si>
  <si>
    <t>MARZO</t>
  </si>
  <si>
    <t>ABRIL</t>
  </si>
  <si>
    <t>MAYO</t>
  </si>
  <si>
    <t>JUNIO</t>
  </si>
  <si>
    <t>JULIO</t>
  </si>
  <si>
    <t>AGOSTO</t>
  </si>
  <si>
    <t>OCTUBRE</t>
  </si>
  <si>
    <t>NOVIEMBRE</t>
  </si>
  <si>
    <t>DICIEMBRE</t>
  </si>
  <si>
    <t>TOTAL ANUAL</t>
  </si>
  <si>
    <t>ANALISIS GRAFICO</t>
  </si>
  <si>
    <t>ANALISIS</t>
  </si>
  <si>
    <t>PERIODO</t>
  </si>
  <si>
    <t>HALLAZGO</t>
  </si>
  <si>
    <t>ACCION</t>
  </si>
  <si>
    <t>FECHA PROGRAMADA</t>
  </si>
  <si>
    <t>FECHA DE CIERRE</t>
  </si>
  <si>
    <t>RESULTADOS</t>
  </si>
  <si>
    <t>SEPTIEMBRE</t>
  </si>
  <si>
    <t>PLAN DE ACCCION</t>
  </si>
  <si>
    <t>Código: GES-MT-01</t>
  </si>
  <si>
    <t>Subdirector operativo Medicina</t>
  </si>
  <si>
    <t>NÚMERO DE DEPORTISTAS ATENDIDOS POR ÁREA</t>
  </si>
  <si>
    <t>NÚMERO DE DEPORTISTAS AGENDADOS POR ÁREA</t>
  </si>
  <si>
    <t>Trimestre</t>
  </si>
  <si>
    <t>I TRIMESTRE</t>
  </si>
  <si>
    <t>II TRIMESTRE</t>
  </si>
  <si>
    <t>IV TRIMESTRE</t>
  </si>
  <si>
    <t>III TRIMESTRE</t>
  </si>
  <si>
    <t>PROMEDIO</t>
  </si>
  <si>
    <t>CUMPLIMIENTO PLAN DE ACCIÓN</t>
  </si>
  <si>
    <t>identificar el cumplimiento de las actividades del Plan de Accion.</t>
  </si>
  <si>
    <t>(numero de actividades ejecutadas / numero de actividades programadas en el Plan de accion) X100</t>
  </si>
  <si>
    <t>NÚMERO DE ACTIVIDADES PROGRAMADAS EN EL PLAN DE ACCIÓN</t>
  </si>
  <si>
    <t>CONSULTA POR PROFESIONAL</t>
  </si>
  <si>
    <t>TOTAL DE CONSULTAS REALIZADAS POR ÁREA</t>
  </si>
  <si>
    <t>TOTAL DE PROFESIONALES CONTRATADOS POR ÁREA</t>
  </si>
  <si>
    <t>CUMPLIMIENTO META PLAN DE DESARROLLO</t>
  </si>
  <si>
    <t>(total de deportistas atendidos por el area de medicina deportiva / total de deportistas programados en la meta de plan de desarrollo)X 100</t>
  </si>
  <si>
    <t>Identificar el numero de deportistas atendidos por medicina deportiva en cumplimiento del plan de desarrollo</t>
  </si>
  <si>
    <t>CUMPLIMIENTO INFORMES PRESENTADOS</t>
  </si>
  <si>
    <t>(total de informes presentados/ total de informes a presentar)X 100</t>
  </si>
  <si>
    <t>Número de informes solicitados de acuerdo a los requerimientos de ley y entes de control</t>
  </si>
  <si>
    <t>CUMPLIMIENTO DE METAS POR PROYECTO</t>
  </si>
  <si>
    <t>(total de metas cumplidas por proyecto/ total de metas propuestas por proyecto)X 100</t>
  </si>
  <si>
    <t>Total de metas cumplidas por proyecto</t>
  </si>
  <si>
    <t xml:space="preserve"> Total de metas propuestas por proyecto</t>
  </si>
  <si>
    <t>INSTITUTO DE DEPORTE Y RECREACIÓN DEL META</t>
  </si>
  <si>
    <t>PROCESO DE GESTIÓN ESTRÁTEGICA</t>
  </si>
  <si>
    <t>INDICADOR</t>
  </si>
  <si>
    <t>Subdirector Medicina Deportiva</t>
  </si>
  <si>
    <t>OCUPACIÓN DE SERVICIO POR ÁREA</t>
  </si>
  <si>
    <t>ATENSIÓN POR PROFESIONAL</t>
  </si>
  <si>
    <t>Subdirección Administrativa y Fianciera, Subdirección Técnica, Subdirección de Medicina Deportiva, Oficina Asesora de Planeación, Oficina Asesora de Control Interno</t>
  </si>
  <si>
    <t>total de consultas realizadas por área/ total de profesionales contratados por área</t>
  </si>
  <si>
    <t>conocer el promedio de consultas realizadas por profesional contratado por área</t>
  </si>
  <si>
    <t>TOTAL DE DEPORTISTAS ATENDIDOS POR EL ÁREA DE MEDICINA DEPORTIVA</t>
  </si>
  <si>
    <t>TOTAL DE DEPORTISTAS PROGRAMADOS EN LA META DEL PLAN DE DESARROLLO</t>
  </si>
  <si>
    <t>TOTAL DE INFORMES PRESENTADOS</t>
  </si>
  <si>
    <t>TOTAL DE METAS PROPUESTAS POR PROYECTO</t>
  </si>
  <si>
    <t>Vigencia: 23/04/2024</t>
  </si>
  <si>
    <t>Versión: 03</t>
  </si>
  <si>
    <t>Il TRIMESTRE</t>
  </si>
  <si>
    <t>Ill TRIMESTRE</t>
  </si>
  <si>
    <t>El numero de informes  presentados de acuerdo a los requerimientos de ley</t>
  </si>
  <si>
    <t xml:space="preserve">se sugiere acelerar los procesos de contratación del personal de salud, para que estos esten en funciones a nivel del mes de febrero </t>
  </si>
  <si>
    <t>Subdirección Medicina Deportiva</t>
  </si>
  <si>
    <t>31 marzo de 2025</t>
  </si>
  <si>
    <t>30 junio de 2025</t>
  </si>
  <si>
    <t xml:space="preserve">Debido a que no se pudo contratar personal en los dos primeros meses, solo se atendio deportistas en la segunda quincena del mes de marzo, por tanto solo se atendio 81 personas.  </t>
  </si>
  <si>
    <t>Debido a que no se pudo contratar personal en los dos primeros meses, solo se atendio deportistas en la segunda quincena del mes de marzo, por tanto solo se atendio 81 personas.</t>
  </si>
  <si>
    <t>como se evidencia en los datos del segundo trimestre los deportistas programados fueron 2789 pero se terminaron atendiendo 2837, esto debido a la atención de eventualidades que se presentaron en los procesos formativos de los respectivos deportistas, los cuales no podian dejar de ser atendidos. Haciendo el comparativo del primes trimestre respecto del segundo trimestre, dicha diferencia se justifica debido a que los profesionales de la salud estaban en funciones durante todo el segundo trimestre , a diferencia del  primer trimestre que fueron contratados en los ultimos dias de marzo</t>
  </si>
  <si>
    <t>NA</t>
  </si>
  <si>
    <t>En los meses de julio y agosto se cumplio las metas del indicador, pero para el mes de septiembre el indicador se fue a cero, esto debido a que para finales del mes de agosto se terminaron los contratos de los profesionales</t>
  </si>
  <si>
    <t>No se determina una acción ya que se cumple con las metas del indicador, incluso mas de lo programado</t>
  </si>
  <si>
    <t xml:space="preserve">Se sugiere que el personal de salud sea contratado por toda la vigencia </t>
  </si>
  <si>
    <t>30 de diciembre de 2025</t>
  </si>
  <si>
    <t>(numero de deportistas atendidos por área/ numero de deportistas agendados por área) X 100</t>
  </si>
  <si>
    <t>conocer  el numero de deportistas que fueron atendidos por los diferentes profesionales del área de medicina, agendados previamente.</t>
  </si>
  <si>
    <t xml:space="preserve">TOTAL DE INFORMES SOLICITADOS </t>
  </si>
  <si>
    <t>no se plantean acciones ya que se atendio la demanda de consultas a cabalidad por parte de los profesionales</t>
  </si>
  <si>
    <t>NÚMERO DE ACTIVIDADES EJECUTADAS al 100%</t>
  </si>
  <si>
    <t xml:space="preserve"> No se plantean acciones ya que hubo un buen avance en las actividades en incio de año. </t>
  </si>
  <si>
    <t xml:space="preserve">como se evidencia en los datos del segundo trimestre los deportistas programados fueron 2789 pero se terminaron atendiendo 2837, esto debido a la atención de eventualidades que se presentaron en los procesos formativos de los respectivos deportistas, los cuales no podian dejar de ser atendidos. Haciendo el comparativo del primes trimestre respecto del segundo trimestre, dicha diferencia se justifica debido a que los profesionales de la salud estaban en funciones durante todo el segundo trimestre , a diferencia del  primer trimestre que fueron contratados en los ultimos dias de marzo, ademas de que en el segundo trimestre se participo en los juegos nacionales con 400 deportistas. </t>
  </si>
  <si>
    <t xml:space="preserve">para la siguiente vigencia se debe iniciar avance de las metas no ejecutadas. </t>
  </si>
  <si>
    <t xml:space="preserve">para el segundo trimestre se atendieron en total 2468 deportistas, sobrepasando la meta anual del plan de desarrollo, aunque esta cifra incluye deporistas que tuvieron varias sesiones de terapia o atención. Se destaca que para estas fechas ya estaba el total de profesionales contratados y se preparaban los deportistas para participar en los juegos nacionales, con una respresentativa cifra de deportistas participastes. </t>
  </si>
  <si>
    <t xml:space="preserve">para el tercer trimestre tambien se dio una cifra significativa de atención a deportistas luego de la participacion en juegos nacionesl. Cabe destacas que para el mes de septiembre no hubo personal contratado, por tanto esta atencion se dio en julio y agosto. </t>
  </si>
  <si>
    <t>En el primer trimestre se atendieron 179 deportistas en el área de medicina deportiva, esto debido a que hasta el mes de marzo se inicio atención debido a la contratación de los profesionales desde ese mes. Aun asi se contribuyo significativamente a la meta de atención del plan de desarrollo.</t>
  </si>
  <si>
    <t>no se plantean acciones ya que se atendio la demanda de consultas a cabalidad por parte del área de medicina deportiva</t>
  </si>
  <si>
    <t xml:space="preserve">No hay sugerencias ya que sesobre paso la meta </t>
  </si>
  <si>
    <t xml:space="preserve">Para el cuarto trimestre disminuyo la atención ya que no hubo contratación para los profesionales de las diferentes áreas en los meses de septiembre y octubre. Para el mes de noviembre los deporistas participaron en  I JUEGOS NACIONALES JUVENILES. EJE CAFETERO 2024 , por lo cual, al terminar la representación se les atendio por los profesionales de las diferentes áreas . Aun asi, al finalizar la vigencia 2024 se cumplio con la meta anual prevista en el plan de desarrollo. </t>
  </si>
  <si>
    <t xml:space="preserve">matriz cronograma seguimeinto de informes </t>
  </si>
  <si>
    <t xml:space="preserve">Del total de57 informes que se presentan en todo el año, en el primer trimestre se presentaron 61, que inclye los monitoreos a los planes institucionales y cierre de vigencia anterior. Cumpliendo uno a uno los monitoreos solicitados </t>
  </si>
  <si>
    <t xml:space="preserve">Para el segundo trimestre se presentaron 28 informes que incluyen algunos que se presentan semestralmente, como lo es el informe de pqrsd y otros de forma trimestral, como lo es el seguimeinto al plan de acción. Cumpliendo con todos los informes solicitados. </t>
  </si>
  <si>
    <t xml:space="preserve">para el tercer trimestre se presentaron 39 informes que incluyen seguimeinto a planes de mejoramiento y plan de acción, informes de control interno y rendición de informes financieros a las entidades competentes. </t>
  </si>
  <si>
    <t xml:space="preserve">En el ulltimo trimestre de la vigencia se presentaron informes de cierre, en lo contable y financiero, como en la gestión del intituto, cumpliendocon los informes que se solicitaron en toda la vigencia .  </t>
  </si>
  <si>
    <t xml:space="preserve">No hay acciones ya que se cumplio con la meta </t>
  </si>
  <si>
    <t xml:space="preserve">en el primer trimestre se trabajo con el plan de desarrollo de la anterior administración  plan de desarrollo lamado" hagamos grande al meta" , por tanto se contemplo 30 mestas a ejecutar , de las cuales se cumplieron 2, esto debido a que se estaba iniciando el empalme con la nueva adminstración y de igual manera esas metas se venian cumpliento a 31 de diciembre de 2023 .    </t>
  </si>
  <si>
    <t xml:space="preserve">Para el segundo trimestre aun se trabajo con el plan de acción de la anterior adminsitración. Se dio cumolimiento a 4 mestas estipuladas </t>
  </si>
  <si>
    <t xml:space="preserve">Para el ultimo trimestre de la vigencia se tenia programadas 16 metas a cumplir  de las cuales se ejecuto en el 100% . </t>
  </si>
  <si>
    <t xml:space="preserve">para este trimestre esta articulada con el nuevo plan de desarrollo llamado " el gobierno de la unidad " donde se estimo 16 metas a cumplir en la vigencia, de las cuales se presento avance en todas. </t>
  </si>
  <si>
    <t xml:space="preserve">Se recomienda aumentar los esfuerzos para dar cumplimiento con las metas faltantes </t>
  </si>
  <si>
    <t xml:space="preserve">Para el segundo trimestre aun se trabajo con el plan de acción de la anterior adminsitración. Se dio cumplimiento a 4 mestas estipuladas </t>
  </si>
  <si>
    <t xml:space="preserve">No se plantean acciones ya que se dio cumpliento en el avance de todas las metas propuestas </t>
  </si>
  <si>
    <t xml:space="preserve">Para el tercer trimestre que contempla los meses de julio a septiembre se proyectose debia ejecutar un 59% del total de gasto de toda la vigenci, que equivale a $17.921.030.203, del cual se cumplio en un 91% que fue $16.234.939.900. Esto se logro debido a que en en este trimestre se llevo a cabo todos los eventos programados del área misional del instituto y se realizaron los juegos intercolegiados. </t>
  </si>
  <si>
    <t xml:space="preserve">Para el segundo trimestre ya se proyecto un gasto de $12,319,050,486 acumulado con el primer trimestre que equivale al 41% del total del gasto proyectado para el toda la vigencia,  y se sobre paso la meta nivelando asi el resultado del primer trimestre, con un gasto comprometido de $13,390,483,156 a junio de 2024,  ya que se completo toda la contratación de personal administrativo y operativo y se incio la operación de todos los programas misionales del instituto, ademas de las obra. </t>
  </si>
  <si>
    <t>Se recomienda mejorar la programación del área de contratación para iniciar labores de manera temprana</t>
  </si>
  <si>
    <t>Para el primer trimestre se proyecto un presupuesto de $9.855.240.388 que equivale a un 33% del presupuesto total destinado para toda la vigencia 2024, del cual se comprometio $ 3,058,374,550, que hacen parte de la nomina y el personal administrativo cps que se contrato en marzo</t>
  </si>
  <si>
    <t xml:space="preserve">Para el segundo trimestre ya se proyecto un gasto de $12,319,050,486 acumulado con el primer trimestre que equivale al 41% del total del gasto proyectado para el toda la vigencia,  y se sobre paso la meta nivelando asi el resultado del primer trimestre, con un gasto comprometido de $13,390,483,156 a junio de 2024,  ya que se completo toda la contratación de personal administrativo y operativo y se incio la operación de todos los programas misionales del instituto, ademas de las obra.  </t>
  </si>
  <si>
    <t xml:space="preserve">Para el primer trimestre se proyecto un presupuesto de $9.855.240.388 que equivale a un 33% del presupuesto total destinado para toda la vigencia 2024, del cual se comprometio $ 3,058,374,550, que hacen parte de la nomina y el personal administrativo cps que se contrato en marzo.  </t>
  </si>
  <si>
    <t>,</t>
  </si>
  <si>
    <t>total de gasto proyectado</t>
  </si>
  <si>
    <t>total de gasto comprometido</t>
  </si>
  <si>
    <t xml:space="preserve"> total de gasto proyectado</t>
  </si>
  <si>
    <t>(total de gasto ejecutado/ total de gasto proyectado)X 100</t>
  </si>
  <si>
    <t>CUMPLIMIENTO DE GASTO DEL PRESUPUESTO</t>
  </si>
  <si>
    <t>No se dan recomendaciones ya que se obtuvo un porcentaje de ejecución satisfactorio</t>
  </si>
  <si>
    <t xml:space="preserve">De $29,948,810,758 del gasto proyectado para toda la vigencia 2024 , se ejecuto al cuarto trimestre $ 22,900,991,391.06 que representa el 76% . El rubro restante se comprometio para ser ejecutado en la siguiente vigencia. </t>
  </si>
  <si>
    <t xml:space="preserve">De $29,948,810,758 del gasto proyectado para toda la vigencia 2024 , se ejecuto al cuarto trimestre $ 22,900,991,391.06 que representa el 76% . El rubro restante se comprometio para ser ejecutado en la siguiente vigencia. . </t>
  </si>
  <si>
    <t xml:space="preserve">Se recomienda mejorar la programación de ejcución de la inversión </t>
  </si>
  <si>
    <t>plan de acción medicina deportiva</t>
  </si>
  <si>
    <t xml:space="preserve">plan de acción </t>
  </si>
  <si>
    <t xml:space="preserve">Debido a que no se pudo contratar personal en los dos primeros meses, solo se atendio deportistas en la segunda quincena del mes de marzo, donde se contrato 21 profesionales los cuales atendienton 106 deportistas. </t>
  </si>
  <si>
    <t>Para el segundo trimestre sevolvio a contratar 21 profesionales entre nutriologo, fisioterapia, psicologo y profesionales de medicina del deporte  los cuales atendieron en conjunto  2907 consultas, debido a que en el segundo trimestre se dio la participación de los deportistas en los juegos nacionales. Por tanto se presento un avance positivo en la prestación del servicio.</t>
  </si>
  <si>
    <t>Para el tercer trimestre solo hubo atencion los meses de julio y agosto ya que los profesionales finalizaron contrato y para el mes de septiembre ya estaban desvinculados. Aun asi, se atendieron 1390 consultas entre 21 profesionales que venian contratados desde el trimestre anterior.</t>
  </si>
  <si>
    <t xml:space="preserve">En el utimo trimestre del año se contrataron 21 profesionales que atendieron 1274 consultas en el marco del eventode los  I JUEGOS NACIONALES JUVENILES. EJE CAFETERO 2024, en el cual el las ligas deportivas tuvieron gran representación por el departamento. Los profesionales contratados en lel mes de noviembre y diciembre atendieron los participantes de dicho evento nacional, antes y depues de su representación.  </t>
  </si>
  <si>
    <t xml:space="preserve">Debido a que no se pudo contratar personal en los dos primeros meses, solo se atendio deportistas en la segunda quincena del mes de marzo, donde se contrato 21 profesionales los cuales atendienton 106 deportistas.  </t>
  </si>
  <si>
    <t xml:space="preserve">Para el tercer trimestre solo hubo atencion los meses de julio y agosto ya que los profesionales finalizaron contrato y para el mes de septiembre ya estaban desvinculados. Aun asi, se atendieron 1390 consultas entre 21 profesionales que venian contratados desde el trimestre anterior.. </t>
  </si>
  <si>
    <t xml:space="preserve">Para  el primer trimestre hubo ejecución en 65 metas del plan de acción, 27 de ellas con un cumplimiento del 100% de ejecución, estas tiene que ver con la presentacion de informes de planes y programas, asi como tratamiento y gestion de riesgos en la entidad, los cuales vencen a 31 de enero de cada año.  2 actividades presentaron un avance del 50 % en el primer trimestre, que fueron :  Adopción de politicas institucionalesde MIPG y la implementación de estrategias de analisis de acuerdos de gestión para sugerencias y comentarios. 2 actividades presentaron avance del 33% , ya que son actividades que tienen monitoreo constante: Evaluación de gestión del riesgo y  realizar procesos de seguimiento y evaluación de los riesgos correspondiente al proceso. 34 actividades presentaron un avance de 25% en este primer trimestre, en su gran mayoria son actividades de ejecución constante.                                                                                                                                       </t>
  </si>
  <si>
    <t>En el segundo trimestre se dio avance en 37 metas del plan de acción. En 29 metas se evidencio avance en 25% sumado al mismo  porcentaje de avance del primer trimestre,  ya que son metas de comtina ejecución. La meta que tiene que ver con la evaluación de los riesgos institucionales liderada por el proceso de evaluación y seguimiento  inicio avance en estre  trimestre con un 33% de avance. la actividad de sub financiera que era actualizar el formulario en línea de PQRS  en el portal web se termino de ejecutar en su totalidad en estre trimestre.                                                                                                                                                                                                                                                                                                       Es importante destacar que 35 actividades se ejecutaron en su totalidad en este trimestre  que tienen que ver con la seguridad y privacidad de la información y el reporte de ITA que se solicita en estas fechas.</t>
  </si>
  <si>
    <t xml:space="preserve">En el tercer trimestre 16 metas continuaron con el avance de 25% por trimestre, de manera continua. 3 metas que se miden cuatrimestralmente tuvieron avance de 33% , los cuales tienen que ver con evaluación y gestión del riesgo. 5 metas se ejecutaron en su 100% en este trimestre las cuales tuvieron como actividad de cumplimiento  capacitación a los funcionarios. </t>
  </si>
  <si>
    <t xml:space="preserve">15 actividades se ejecutaron en el 25% en este trimestre final para completar asi la ejecución del 100% de todo el año. 3 metas se ejecutaron en un 33% para completar el 100% de todo el años, en lo que tiene que ver con seguimiento y medicion cuatrimestral. Se debe mensionar que 8 metas no tuvieron ningun avance en toda la vigencia . </t>
  </si>
  <si>
    <t xml:space="preserve">Para  el primer trimestre hubo ejecución en 65 metas del plan de acción, 27 de ellas con un cumplimiento del 100% de ejecución, estas tiene que ver con la presentacion de informes de planes y programas, asi como tratamiento y gestion de riesgos en la entidad, los cuales vencen a 31 de enero de cada año.  2 actividades presentaron un avance del 50 % en el primer trimestre, que fueron :  Adopción de politicas institucionalesde MIPG y la implementación de estrategias de analisis de acuerdos de gestión para sugerencias y comentarios. 2 actividades presentaron avance del 33% , ya que son actividades que tienen monitoreo constante: Evaluación de gestión del riesgo y  realizar procesos de seguimiento y evaluación de los riesgos correspondiente al proceso. 34 actividades presentaron un avance de 25% en este primer trimestre, en su gran mayoria son actividades de ejecución constante.  </t>
  </si>
  <si>
    <t xml:space="preserve">Para el segundo trimestre se atendieron en total 2468 deportistas, sobrepasando la meta anual del plan de desarrollo, aunque esta cifra incluye deporistas que tuvieron varias sesiones de terapia o atención. Se destaca que para estas fechas ya estaba el total de profesionales contratados y se preparaban los deportistas para participar en los juegos nacionales, con una respresentativa cifra de deportistas participastes. </t>
  </si>
  <si>
    <t xml:space="preserve">Para el tercer trimestre tambien se dio una cifra significativa de atención a deportistas luego de la participacion en juegos naciones. Cabe destacas que para el mes de septiembre no hubo personal contratado, por tanto esta atencion se dio en julio y agosto. </t>
  </si>
  <si>
    <t xml:space="preserve">Para el ultimo trimestre del año disminuyo la atencion ya que en el mes de octubre no se habian renovado los contratos de los profesionales y solo se conto con atención en el mes de noviembre y diciembre. Aun asi se cumplio con la meta anual de atencion segun el plan de desarrollo . </t>
  </si>
  <si>
    <t xml:space="preserve">para el ultimo trimestre del año disminuyo la atencion ya que en el mes de octubre no se habian renovado los contratos de los profesionales y solo se conto con atención en el mes de noviembre y diciembre. Aun asi se cumplio con la meta anual de atencion segun el plan de desarrollo . </t>
  </si>
  <si>
    <t xml:space="preserve">En el ulltimo trimestre de la vigencia se presentaron informes de cierre, en lo contable y financiero, como en la gestión del intituto, cumpliendocon los informes que se solicitaron en toda la vigencia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</si>
</sst>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 #,##0.00_-;\-&quot;$&quot;\ * #,##0.00_-;_-&quot;$&quot;\ * &quot;-&quot;??_-;_-@_-"/>
    <numFmt numFmtId="43" formatCode="_-* #,##0.00_-;\-* #,##0.00_-;_-* &quot;-&quot;??_-;_-@_-"/>
    <numFmt numFmtId="164" formatCode="_-[$$-240A]\ * #,##0.00_-;\-[$$-240A]\ * #,##0.00_-;_-[$$-240A]\ * &quot;-&quot;??_-;_-@_-"/>
  </numFmts>
  <fonts count="15" x14ac:knownFonts="1">
    <font>
      <sz val="11"/>
      <color theme="1"/>
      <name val="Calibri"/>
      <family val="2"/>
      <scheme val="minor"/>
    </font>
    <font>
      <sz val="11"/>
      <color theme="1"/>
      <name val="Calibri"/>
      <family val="2"/>
      <scheme val="minor"/>
    </font>
    <font>
      <sz val="10"/>
      <name val="Arial"/>
      <family val="2"/>
    </font>
    <font>
      <u/>
      <sz val="5.5"/>
      <color theme="10"/>
      <name val="Arial"/>
      <family val="2"/>
    </font>
    <font>
      <sz val="11"/>
      <color indexed="8"/>
      <name val="Calibri"/>
      <family val="2"/>
    </font>
    <font>
      <sz val="16"/>
      <color theme="1"/>
      <name val="Arial"/>
      <family val="2"/>
    </font>
    <font>
      <b/>
      <sz val="16"/>
      <color theme="1"/>
      <name val="Arial"/>
      <family val="2"/>
    </font>
    <font>
      <sz val="14"/>
      <color theme="1"/>
      <name val="Arial"/>
      <family val="2"/>
    </font>
    <font>
      <sz val="14"/>
      <name val="Arial"/>
      <family val="2"/>
    </font>
    <font>
      <b/>
      <sz val="14"/>
      <color theme="0"/>
      <name val="Arial"/>
      <family val="2"/>
    </font>
    <font>
      <sz val="14"/>
      <color theme="0"/>
      <name val="Arial"/>
      <family val="2"/>
    </font>
    <font>
      <b/>
      <sz val="14"/>
      <color theme="1"/>
      <name val="Arial"/>
      <family val="2"/>
    </font>
    <font>
      <b/>
      <sz val="14"/>
      <color rgb="FF002060"/>
      <name val="Arial"/>
      <family val="2"/>
    </font>
    <font>
      <b/>
      <sz val="14"/>
      <name val="Arial"/>
      <family val="2"/>
    </font>
    <font>
      <sz val="16"/>
      <color theme="1"/>
      <name val="Verdana"/>
      <family val="2"/>
    </font>
  </fonts>
  <fills count="9">
    <fill>
      <patternFill patternType="none"/>
    </fill>
    <fill>
      <patternFill patternType="gray125"/>
    </fill>
    <fill>
      <patternFill patternType="solid">
        <fgColor theme="4" tint="0.79998168889431442"/>
        <bgColor indexed="64"/>
      </patternFill>
    </fill>
    <fill>
      <patternFill patternType="solid">
        <fgColor theme="3" tint="0.59999389629810485"/>
        <bgColor indexed="64"/>
      </patternFill>
    </fill>
    <fill>
      <patternFill patternType="solid">
        <fgColor theme="0"/>
        <bgColor indexed="64"/>
      </patternFill>
    </fill>
    <fill>
      <patternFill patternType="solid">
        <fgColor theme="5"/>
        <bgColor indexed="64"/>
      </patternFill>
    </fill>
    <fill>
      <patternFill patternType="solid">
        <fgColor theme="5" tint="0.79998168889431442"/>
        <bgColor indexed="64"/>
      </patternFill>
    </fill>
    <fill>
      <patternFill patternType="solid">
        <fgColor theme="5" tint="-0.249977111117893"/>
        <bgColor indexed="64"/>
      </patternFill>
    </fill>
    <fill>
      <patternFill patternType="solid">
        <fgColor rgb="FF0070C0"/>
        <bgColor indexed="64"/>
      </patternFill>
    </fill>
  </fills>
  <borders count="6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style="thin">
        <color indexed="64"/>
      </top>
      <bottom style="thin">
        <color indexed="64"/>
      </bottom>
      <diagonal/>
    </border>
  </borders>
  <cellStyleXfs count="12">
    <xf numFmtId="0" fontId="0" fillId="0" borderId="0"/>
    <xf numFmtId="0" fontId="2" fillId="0" borderId="0"/>
    <xf numFmtId="0" fontId="2" fillId="0" borderId="0"/>
    <xf numFmtId="0" fontId="3" fillId="0" borderId="0" applyNumberFormat="0" applyFill="0" applyBorder="0" applyAlignment="0" applyProtection="0">
      <alignment vertical="top"/>
      <protection locked="0"/>
    </xf>
    <xf numFmtId="0" fontId="1" fillId="0" borderId="0"/>
    <xf numFmtId="9" fontId="2" fillId="0" borderId="0" applyFont="0" applyFill="0" applyBorder="0" applyAlignment="0" applyProtection="0"/>
    <xf numFmtId="0" fontId="1" fillId="0" borderId="0"/>
    <xf numFmtId="9" fontId="1" fillId="0" borderId="0" applyFont="0" applyFill="0" applyBorder="0" applyAlignment="0" applyProtection="0"/>
    <xf numFmtId="0" fontId="4" fillId="0" borderId="0"/>
    <xf numFmtId="0" fontId="2" fillId="0" borderId="0"/>
    <xf numFmtId="43" fontId="1" fillId="0" borderId="0" applyFont="0" applyFill="0" applyBorder="0" applyAlignment="0" applyProtection="0"/>
    <xf numFmtId="44" fontId="1" fillId="0" borderId="0" applyFont="0" applyFill="0" applyBorder="0" applyAlignment="0" applyProtection="0"/>
  </cellStyleXfs>
  <cellXfs count="244">
    <xf numFmtId="0" fontId="0" fillId="0" borderId="0" xfId="0"/>
    <xf numFmtId="0" fontId="8" fillId="0" borderId="0" xfId="2" applyFont="1"/>
    <xf numFmtId="0" fontId="9" fillId="0" borderId="0" xfId="1" applyFont="1" applyAlignment="1">
      <alignment vertical="center"/>
    </xf>
    <xf numFmtId="0" fontId="10" fillId="0" borderId="0" xfId="1" applyFont="1" applyAlignment="1" applyProtection="1">
      <alignment vertical="center"/>
      <protection locked="0"/>
    </xf>
    <xf numFmtId="0" fontId="11" fillId="0" borderId="0" xfId="2" applyFont="1" applyAlignment="1">
      <alignment horizontal="center" vertical="center"/>
    </xf>
    <xf numFmtId="0" fontId="10" fillId="0" borderId="0" xfId="1" applyFont="1" applyProtection="1">
      <protection locked="0"/>
    </xf>
    <xf numFmtId="0" fontId="8" fillId="0" borderId="2" xfId="4" applyFont="1" applyBorder="1" applyAlignment="1">
      <alignment horizontal="center" vertical="center" wrapText="1"/>
    </xf>
    <xf numFmtId="0" fontId="7" fillId="0" borderId="12" xfId="0" applyFont="1" applyBorder="1" applyAlignment="1">
      <alignment horizontal="justify" vertical="center" wrapText="1"/>
    </xf>
    <xf numFmtId="0" fontId="7" fillId="0" borderId="12" xfId="2" applyFont="1" applyBorder="1" applyAlignment="1">
      <alignment horizontal="center" vertical="center" wrapText="1"/>
    </xf>
    <xf numFmtId="9" fontId="7" fillId="0" borderId="12" xfId="5" applyFont="1" applyBorder="1" applyAlignment="1">
      <alignment horizontal="center" vertical="center" wrapText="1"/>
    </xf>
    <xf numFmtId="0" fontId="7" fillId="0" borderId="8" xfId="2" applyFont="1" applyBorder="1" applyAlignment="1">
      <alignment horizontal="center" vertical="center" wrapText="1"/>
    </xf>
    <xf numFmtId="0" fontId="7" fillId="0" borderId="12" xfId="1" applyFont="1" applyBorder="1" applyAlignment="1">
      <alignment horizontal="center" vertical="center" wrapText="1"/>
    </xf>
    <xf numFmtId="0" fontId="11" fillId="0" borderId="0" xfId="2" applyFont="1" applyAlignment="1">
      <alignment horizontal="center" vertical="center" wrapText="1"/>
    </xf>
    <xf numFmtId="0" fontId="7" fillId="0" borderId="0" xfId="2" applyFont="1" applyAlignment="1">
      <alignment horizontal="center" vertical="center" wrapText="1"/>
    </xf>
    <xf numFmtId="0" fontId="7" fillId="0" borderId="0" xfId="2" applyFont="1" applyAlignment="1">
      <alignment horizontal="center" vertical="center"/>
    </xf>
    <xf numFmtId="0" fontId="8" fillId="0" borderId="15" xfId="2" applyFont="1" applyBorder="1" applyAlignment="1">
      <alignment horizontal="left"/>
    </xf>
    <xf numFmtId="3" fontId="11" fillId="0" borderId="15" xfId="2" applyNumberFormat="1" applyFont="1" applyBorder="1" applyAlignment="1">
      <alignment horizontal="center" vertical="center"/>
    </xf>
    <xf numFmtId="0" fontId="8" fillId="0" borderId="0" xfId="2" applyFont="1" applyAlignment="1">
      <alignment horizontal="center" vertical="center" wrapText="1"/>
    </xf>
    <xf numFmtId="0" fontId="8" fillId="0" borderId="13" xfId="2" applyFont="1" applyBorder="1"/>
    <xf numFmtId="0" fontId="7" fillId="0" borderId="0" xfId="0" applyFont="1"/>
    <xf numFmtId="0" fontId="8" fillId="0" borderId="44" xfId="1" applyFont="1" applyBorder="1" applyAlignment="1">
      <alignment horizontal="center"/>
    </xf>
    <xf numFmtId="0" fontId="13" fillId="5" borderId="56" xfId="1" applyFont="1" applyFill="1" applyBorder="1" applyAlignment="1">
      <alignment horizontal="center" vertical="center" wrapText="1"/>
    </xf>
    <xf numFmtId="0" fontId="13" fillId="5" borderId="57" xfId="1" applyFont="1" applyFill="1" applyBorder="1" applyAlignment="1">
      <alignment horizontal="center" vertical="center" wrapText="1"/>
    </xf>
    <xf numFmtId="0" fontId="13" fillId="5" borderId="55" xfId="1" applyFont="1" applyFill="1" applyBorder="1" applyAlignment="1">
      <alignment horizontal="center" vertical="center" wrapText="1"/>
    </xf>
    <xf numFmtId="0" fontId="12" fillId="7" borderId="6" xfId="2" applyFont="1" applyFill="1" applyBorder="1" applyAlignment="1">
      <alignment horizontal="center" vertical="center" wrapText="1"/>
    </xf>
    <xf numFmtId="1" fontId="11" fillId="7" borderId="6" xfId="2" applyNumberFormat="1" applyFont="1" applyFill="1" applyBorder="1" applyAlignment="1">
      <alignment horizontal="center" vertical="center" wrapText="1"/>
    </xf>
    <xf numFmtId="0" fontId="11" fillId="0" borderId="6" xfId="2" applyFont="1" applyBorder="1" applyAlignment="1">
      <alignment horizontal="center" vertical="center" wrapText="1"/>
    </xf>
    <xf numFmtId="0" fontId="12" fillId="6" borderId="9" xfId="2" applyFont="1" applyFill="1" applyBorder="1" applyAlignment="1">
      <alignment horizontal="center" vertical="center"/>
    </xf>
    <xf numFmtId="0" fontId="12" fillId="6" borderId="7" xfId="2" applyFont="1" applyFill="1" applyBorder="1" applyAlignment="1">
      <alignment horizontal="center" vertical="center"/>
    </xf>
    <xf numFmtId="3" fontId="12" fillId="6" borderId="7" xfId="2" applyNumberFormat="1" applyFont="1" applyFill="1" applyBorder="1" applyAlignment="1">
      <alignment horizontal="center" vertical="center"/>
    </xf>
    <xf numFmtId="3" fontId="13" fillId="4" borderId="15" xfId="2" applyNumberFormat="1" applyFont="1" applyFill="1" applyBorder="1" applyAlignment="1">
      <alignment horizontal="center" vertical="center"/>
    </xf>
    <xf numFmtId="3" fontId="11" fillId="4" borderId="15" xfId="2" applyNumberFormat="1" applyFont="1" applyFill="1" applyBorder="1" applyAlignment="1">
      <alignment horizontal="center" vertical="center"/>
    </xf>
    <xf numFmtId="0" fontId="14" fillId="0" borderId="0" xfId="0" applyFont="1"/>
    <xf numFmtId="0" fontId="14" fillId="0" borderId="0" xfId="0" applyFont="1" applyAlignment="1">
      <alignment vertical="center" wrapText="1"/>
    </xf>
    <xf numFmtId="0" fontId="14" fillId="0" borderId="0" xfId="0" applyFont="1" applyAlignment="1">
      <alignment vertical="center"/>
    </xf>
    <xf numFmtId="0" fontId="11" fillId="8" borderId="12" xfId="2" applyFont="1" applyFill="1" applyBorder="1" applyAlignment="1">
      <alignment horizontal="center" vertical="center" wrapText="1"/>
    </xf>
    <xf numFmtId="0" fontId="11" fillId="8" borderId="1" xfId="2" applyFont="1" applyFill="1" applyBorder="1" applyAlignment="1">
      <alignment horizontal="center" vertical="center" wrapText="1"/>
    </xf>
    <xf numFmtId="0" fontId="11" fillId="8" borderId="1" xfId="1" applyFont="1" applyFill="1" applyBorder="1" applyAlignment="1">
      <alignment horizontal="center" vertical="center" wrapText="1"/>
    </xf>
    <xf numFmtId="0" fontId="11" fillId="8" borderId="12" xfId="1" applyFont="1" applyFill="1" applyBorder="1" applyAlignment="1">
      <alignment horizontal="center" vertical="center" wrapText="1"/>
    </xf>
    <xf numFmtId="9" fontId="7" fillId="0" borderId="12" xfId="7" applyFont="1" applyBorder="1" applyAlignment="1">
      <alignment horizontal="center" vertical="center" wrapText="1"/>
    </xf>
    <xf numFmtId="9" fontId="7" fillId="0" borderId="12" xfId="10" applyNumberFormat="1" applyFont="1" applyBorder="1" applyAlignment="1">
      <alignment horizontal="center" vertical="center" wrapText="1"/>
    </xf>
    <xf numFmtId="0" fontId="8" fillId="0" borderId="53" xfId="1" applyFont="1" applyBorder="1" applyAlignment="1">
      <alignment vertical="center"/>
    </xf>
    <xf numFmtId="0" fontId="8" fillId="0" borderId="15" xfId="1" applyFont="1" applyBorder="1" applyAlignment="1">
      <alignment horizontal="center" vertical="center"/>
    </xf>
    <xf numFmtId="0" fontId="8" fillId="0" borderId="44" xfId="1" applyFont="1" applyBorder="1" applyAlignment="1">
      <alignment horizontal="center" vertical="center"/>
    </xf>
    <xf numFmtId="0" fontId="7" fillId="0" borderId="0" xfId="0" applyFont="1" applyAlignment="1">
      <alignment vertical="center"/>
    </xf>
    <xf numFmtId="0" fontId="8" fillId="0" borderId="53" xfId="1" applyFont="1" applyBorder="1" applyAlignment="1">
      <alignment horizontal="center" vertical="center"/>
    </xf>
    <xf numFmtId="0" fontId="8" fillId="0" borderId="53" xfId="1" applyFont="1" applyBorder="1" applyAlignment="1">
      <alignment horizontal="center" vertical="center" wrapText="1"/>
    </xf>
    <xf numFmtId="0" fontId="8" fillId="0" borderId="15" xfId="1" applyFont="1" applyBorder="1" applyAlignment="1">
      <alignment horizontal="center" vertical="center" wrapText="1"/>
    </xf>
    <xf numFmtId="0" fontId="8" fillId="0" borderId="20" xfId="1" applyFont="1" applyBorder="1" applyAlignment="1">
      <alignment horizontal="center" vertical="center"/>
    </xf>
    <xf numFmtId="0" fontId="8" fillId="0" borderId="35" xfId="1" applyFont="1" applyBorder="1" applyAlignment="1">
      <alignment horizontal="center" vertical="center"/>
    </xf>
    <xf numFmtId="0" fontId="8" fillId="0" borderId="24" xfId="1" applyFont="1" applyBorder="1" applyAlignment="1">
      <alignment horizontal="center" vertical="center"/>
    </xf>
    <xf numFmtId="0" fontId="8" fillId="0" borderId="24" xfId="1" applyFont="1" applyBorder="1" applyAlignment="1">
      <alignment vertical="center"/>
    </xf>
    <xf numFmtId="0" fontId="8" fillId="0" borderId="54" xfId="2" applyFont="1" applyBorder="1" applyAlignment="1">
      <alignment horizontal="center" vertical="center"/>
    </xf>
    <xf numFmtId="0" fontId="8" fillId="0" borderId="47" xfId="1" applyFont="1" applyBorder="1" applyAlignment="1">
      <alignment horizontal="center" vertical="center"/>
    </xf>
    <xf numFmtId="0" fontId="8" fillId="0" borderId="50" xfId="1" applyFont="1" applyBorder="1" applyAlignment="1">
      <alignment horizontal="center" vertical="center"/>
    </xf>
    <xf numFmtId="44" fontId="8" fillId="0" borderId="0" xfId="2" applyNumberFormat="1" applyFont="1"/>
    <xf numFmtId="44" fontId="11" fillId="7" borderId="6" xfId="11" applyFont="1" applyFill="1" applyBorder="1" applyAlignment="1">
      <alignment horizontal="center" vertical="center" wrapText="1"/>
    </xf>
    <xf numFmtId="164" fontId="11" fillId="7" borderId="6" xfId="2" applyNumberFormat="1" applyFont="1" applyFill="1" applyBorder="1" applyAlignment="1">
      <alignment horizontal="center" vertical="center" wrapText="1"/>
    </xf>
    <xf numFmtId="3" fontId="8" fillId="0" borderId="0" xfId="2" applyNumberFormat="1" applyFont="1"/>
    <xf numFmtId="44" fontId="8" fillId="0" borderId="0" xfId="11" applyFont="1"/>
    <xf numFmtId="0" fontId="8" fillId="0" borderId="12" xfId="2" applyFont="1" applyBorder="1" applyAlignment="1">
      <alignment horizontal="center"/>
    </xf>
    <xf numFmtId="0" fontId="13" fillId="0" borderId="12" xfId="2" applyFont="1" applyBorder="1" applyAlignment="1">
      <alignment horizontal="center" vertical="center"/>
    </xf>
    <xf numFmtId="0" fontId="13" fillId="0" borderId="12" xfId="2" applyFont="1" applyBorder="1" applyAlignment="1">
      <alignment horizontal="center" vertical="center" wrapText="1"/>
    </xf>
    <xf numFmtId="0" fontId="13" fillId="0" borderId="1" xfId="2" applyFont="1" applyBorder="1" applyAlignment="1">
      <alignment horizontal="center" vertical="center"/>
    </xf>
    <xf numFmtId="0" fontId="13" fillId="0" borderId="2" xfId="2" applyFont="1" applyBorder="1" applyAlignment="1">
      <alignment horizontal="center" vertical="center"/>
    </xf>
    <xf numFmtId="0" fontId="13" fillId="0" borderId="8" xfId="2" applyFont="1" applyBorder="1" applyAlignment="1">
      <alignment horizontal="center" vertical="center"/>
    </xf>
    <xf numFmtId="0" fontId="8" fillId="0" borderId="35" xfId="1" applyFont="1" applyBorder="1" applyAlignment="1">
      <alignment horizontal="center" vertical="center"/>
    </xf>
    <xf numFmtId="0" fontId="8" fillId="0" borderId="24" xfId="1" applyFont="1" applyBorder="1" applyAlignment="1">
      <alignment horizontal="center" vertical="center"/>
    </xf>
    <xf numFmtId="9" fontId="13" fillId="0" borderId="36" xfId="2" applyNumberFormat="1" applyFont="1" applyBorder="1" applyAlignment="1">
      <alignment horizontal="center"/>
    </xf>
    <xf numFmtId="9" fontId="13" fillId="0" borderId="20" xfId="2" applyNumberFormat="1" applyFont="1" applyBorder="1" applyAlignment="1">
      <alignment horizontal="center"/>
    </xf>
    <xf numFmtId="0" fontId="13" fillId="5" borderId="3" xfId="2" applyFont="1" applyFill="1" applyBorder="1" applyAlignment="1">
      <alignment horizontal="center" vertical="center"/>
    </xf>
    <xf numFmtId="0" fontId="13" fillId="5" borderId="4" xfId="2" applyFont="1" applyFill="1" applyBorder="1" applyAlignment="1">
      <alignment horizontal="center" vertical="center"/>
    </xf>
    <xf numFmtId="0" fontId="13" fillId="5" borderId="5" xfId="2" applyFont="1" applyFill="1" applyBorder="1" applyAlignment="1">
      <alignment horizontal="center" vertical="center"/>
    </xf>
    <xf numFmtId="0" fontId="13" fillId="5" borderId="1" xfId="2" applyFont="1" applyFill="1" applyBorder="1" applyAlignment="1">
      <alignment horizontal="center" vertical="center"/>
    </xf>
    <xf numFmtId="0" fontId="13" fillId="5" borderId="2" xfId="2" applyFont="1" applyFill="1" applyBorder="1" applyAlignment="1">
      <alignment horizontal="center" vertical="center"/>
    </xf>
    <xf numFmtId="0" fontId="13" fillId="5" borderId="8" xfId="2" applyFont="1" applyFill="1" applyBorder="1" applyAlignment="1">
      <alignment horizontal="center" vertical="center"/>
    </xf>
    <xf numFmtId="0" fontId="8" fillId="0" borderId="1" xfId="2" applyFont="1" applyBorder="1" applyAlignment="1">
      <alignment horizontal="left" vertical="center" wrapText="1"/>
    </xf>
    <xf numFmtId="0" fontId="8" fillId="0" borderId="2" xfId="2" applyFont="1" applyBorder="1" applyAlignment="1">
      <alignment horizontal="left" vertical="center" wrapText="1"/>
    </xf>
    <xf numFmtId="0" fontId="8" fillId="0" borderId="8" xfId="2" applyFont="1" applyBorder="1" applyAlignment="1">
      <alignment horizontal="left" vertical="center" wrapText="1"/>
    </xf>
    <xf numFmtId="0" fontId="11" fillId="0" borderId="36" xfId="2" applyFont="1" applyBorder="1" applyAlignment="1">
      <alignment horizontal="center" vertical="center" wrapText="1"/>
    </xf>
    <xf numFmtId="0" fontId="11" fillId="0" borderId="24" xfId="2" applyFont="1" applyBorder="1" applyAlignment="1">
      <alignment horizontal="center" vertical="center" wrapText="1"/>
    </xf>
    <xf numFmtId="0" fontId="8" fillId="0" borderId="32" xfId="2" applyFont="1" applyBorder="1" applyAlignment="1">
      <alignment horizontal="left" wrapText="1"/>
    </xf>
    <xf numFmtId="0" fontId="8" fillId="0" borderId="27" xfId="2" applyFont="1" applyBorder="1" applyAlignment="1">
      <alignment horizontal="left" wrapText="1"/>
    </xf>
    <xf numFmtId="0" fontId="8" fillId="0" borderId="48" xfId="2" applyFont="1" applyBorder="1" applyAlignment="1">
      <alignment horizontal="center" vertical="center" wrapText="1"/>
    </xf>
    <xf numFmtId="0" fontId="8" fillId="0" borderId="33" xfId="2" applyFont="1" applyBorder="1" applyAlignment="1">
      <alignment horizontal="center" vertical="center" wrapText="1"/>
    </xf>
    <xf numFmtId="0" fontId="12" fillId="0" borderId="1" xfId="2" applyFont="1" applyBorder="1" applyAlignment="1">
      <alignment horizontal="center" vertical="center" textRotation="90" wrapText="1"/>
    </xf>
    <xf numFmtId="0" fontId="12" fillId="0" borderId="2" xfId="2" applyFont="1" applyBorder="1" applyAlignment="1">
      <alignment horizontal="center" vertical="center" textRotation="90" wrapText="1"/>
    </xf>
    <xf numFmtId="0" fontId="12" fillId="0" borderId="4" xfId="2" applyFont="1" applyBorder="1" applyAlignment="1">
      <alignment horizontal="center" vertical="center" textRotation="90" wrapText="1"/>
    </xf>
    <xf numFmtId="0" fontId="12" fillId="0" borderId="0" xfId="2" applyFont="1" applyAlignment="1">
      <alignment horizontal="center" vertical="center" textRotation="90" wrapText="1"/>
    </xf>
    <xf numFmtId="0" fontId="9" fillId="0" borderId="3" xfId="2" applyFont="1" applyBorder="1" applyAlignment="1">
      <alignment horizontal="center" vertical="center" textRotation="90" wrapText="1"/>
    </xf>
    <xf numFmtId="0" fontId="9" fillId="0" borderId="4" xfId="2" applyFont="1" applyBorder="1" applyAlignment="1">
      <alignment horizontal="center" vertical="center" textRotation="90" wrapText="1"/>
    </xf>
    <xf numFmtId="0" fontId="9" fillId="0" borderId="0" xfId="2" applyFont="1" applyAlignment="1">
      <alignment horizontal="center" vertical="center" textRotation="90" wrapText="1"/>
    </xf>
    <xf numFmtId="0" fontId="8" fillId="0" borderId="35" xfId="1" applyFont="1" applyBorder="1" applyAlignment="1">
      <alignment horizontal="left" vertical="center" wrapText="1"/>
    </xf>
    <xf numFmtId="0" fontId="8" fillId="0" borderId="24" xfId="1" applyFont="1" applyBorder="1" applyAlignment="1">
      <alignment horizontal="left" vertical="center" wrapText="1"/>
    </xf>
    <xf numFmtId="0" fontId="8" fillId="0" borderId="36" xfId="1" applyFont="1" applyBorder="1" applyAlignment="1">
      <alignment horizontal="center" vertical="center" wrapText="1"/>
    </xf>
    <xf numFmtId="0" fontId="8" fillId="0" borderId="10" xfId="1" applyFont="1" applyBorder="1" applyAlignment="1">
      <alignment horizontal="center" vertical="center" wrapText="1"/>
    </xf>
    <xf numFmtId="0" fontId="8" fillId="0" borderId="35" xfId="1" applyFont="1" applyBorder="1" applyAlignment="1">
      <alignment horizontal="left" wrapText="1"/>
    </xf>
    <xf numFmtId="0" fontId="8" fillId="0" borderId="24" xfId="1" applyFont="1" applyBorder="1" applyAlignment="1">
      <alignment horizontal="left" wrapText="1"/>
    </xf>
    <xf numFmtId="0" fontId="8" fillId="0" borderId="36" xfId="1" applyFont="1" applyBorder="1" applyAlignment="1">
      <alignment horizontal="center" vertical="center"/>
    </xf>
    <xf numFmtId="0" fontId="8" fillId="0" borderId="10" xfId="1" applyFont="1" applyBorder="1" applyAlignment="1">
      <alignment horizontal="center" vertical="center"/>
    </xf>
    <xf numFmtId="0" fontId="13" fillId="5" borderId="30" xfId="1" applyFont="1" applyFill="1" applyBorder="1" applyAlignment="1">
      <alignment horizontal="center" vertical="center" wrapText="1"/>
    </xf>
    <xf numFmtId="0" fontId="13" fillId="5" borderId="31" xfId="1" applyFont="1" applyFill="1" applyBorder="1" applyAlignment="1">
      <alignment horizontal="center" vertical="center" wrapText="1"/>
    </xf>
    <xf numFmtId="0" fontId="13" fillId="5" borderId="58" xfId="1" applyFont="1" applyFill="1" applyBorder="1" applyAlignment="1">
      <alignment horizontal="center" vertical="center" wrapText="1"/>
    </xf>
    <xf numFmtId="0" fontId="13" fillId="5" borderId="51" xfId="1" applyFont="1" applyFill="1" applyBorder="1" applyAlignment="1">
      <alignment horizontal="center" vertical="center" wrapText="1"/>
    </xf>
    <xf numFmtId="0" fontId="8" fillId="0" borderId="1" xfId="2" applyFont="1" applyBorder="1" applyAlignment="1">
      <alignment horizontal="center" vertical="center"/>
    </xf>
    <xf numFmtId="0" fontId="8" fillId="0" borderId="2" xfId="2" applyFont="1" applyBorder="1" applyAlignment="1">
      <alignment horizontal="center" vertical="center"/>
    </xf>
    <xf numFmtId="0" fontId="8" fillId="0" borderId="8" xfId="2" applyFont="1" applyBorder="1" applyAlignment="1">
      <alignment horizontal="center" vertical="center"/>
    </xf>
    <xf numFmtId="0" fontId="13" fillId="5" borderId="40" xfId="1" applyFont="1" applyFill="1" applyBorder="1" applyAlignment="1">
      <alignment horizontal="center" vertical="center"/>
    </xf>
    <xf numFmtId="0" fontId="13" fillId="5" borderId="34" xfId="1" applyFont="1" applyFill="1" applyBorder="1" applyAlignment="1">
      <alignment horizontal="center" vertical="center"/>
    </xf>
    <xf numFmtId="0" fontId="13" fillId="5" borderId="45" xfId="1" applyFont="1" applyFill="1" applyBorder="1" applyAlignment="1">
      <alignment horizontal="center" vertical="center"/>
    </xf>
    <xf numFmtId="0" fontId="11" fillId="0" borderId="21" xfId="2" applyFont="1" applyBorder="1" applyAlignment="1">
      <alignment horizontal="center" vertical="center" wrapText="1"/>
    </xf>
    <xf numFmtId="0" fontId="11" fillId="0" borderId="25" xfId="2" applyFont="1" applyBorder="1" applyAlignment="1">
      <alignment horizontal="center" vertical="center" wrapText="1"/>
    </xf>
    <xf numFmtId="0" fontId="11" fillId="2" borderId="37" xfId="2" applyFont="1" applyFill="1" applyBorder="1" applyAlignment="1">
      <alignment horizontal="center" vertical="center" wrapText="1"/>
    </xf>
    <xf numFmtId="0" fontId="11" fillId="2" borderId="38" xfId="2" applyFont="1" applyFill="1" applyBorder="1" applyAlignment="1">
      <alignment horizontal="center" vertical="center" wrapText="1"/>
    </xf>
    <xf numFmtId="0" fontId="11" fillId="3" borderId="29" xfId="2" applyFont="1" applyFill="1" applyBorder="1" applyAlignment="1">
      <alignment horizontal="center" vertical="center" wrapText="1"/>
    </xf>
    <xf numFmtId="0" fontId="11" fillId="3" borderId="42" xfId="2" applyFont="1" applyFill="1" applyBorder="1" applyAlignment="1">
      <alignment horizontal="center" vertical="center" wrapText="1"/>
    </xf>
    <xf numFmtId="0" fontId="8" fillId="0" borderId="17" xfId="2" applyFont="1" applyBorder="1" applyAlignment="1">
      <alignment horizontal="center"/>
    </xf>
    <xf numFmtId="0" fontId="8" fillId="0" borderId="0" xfId="2" applyFont="1" applyAlignment="1">
      <alignment horizontal="center"/>
    </xf>
    <xf numFmtId="0" fontId="11" fillId="5" borderId="3" xfId="2" applyFont="1" applyFill="1" applyBorder="1" applyAlignment="1">
      <alignment horizontal="center" vertical="center" textRotation="90" wrapText="1"/>
    </xf>
    <xf numFmtId="0" fontId="11" fillId="5" borderId="5" xfId="2" applyFont="1" applyFill="1" applyBorder="1" applyAlignment="1">
      <alignment horizontal="center" vertical="center" textRotation="90" wrapText="1"/>
    </xf>
    <xf numFmtId="0" fontId="11" fillId="5" borderId="17" xfId="2" applyFont="1" applyFill="1" applyBorder="1" applyAlignment="1">
      <alignment horizontal="center" vertical="center" textRotation="90" wrapText="1"/>
    </xf>
    <xf numFmtId="0" fontId="11" fillId="5" borderId="13" xfId="2" applyFont="1" applyFill="1" applyBorder="1" applyAlignment="1">
      <alignment horizontal="center" vertical="center" textRotation="90" wrapText="1"/>
    </xf>
    <xf numFmtId="0" fontId="11" fillId="5" borderId="18" xfId="2" applyFont="1" applyFill="1" applyBorder="1" applyAlignment="1">
      <alignment horizontal="center" vertical="center" textRotation="90" wrapText="1"/>
    </xf>
    <xf numFmtId="0" fontId="11" fillId="5" borderId="19" xfId="2" applyFont="1" applyFill="1" applyBorder="1" applyAlignment="1">
      <alignment horizontal="center" vertical="center" textRotation="90" wrapText="1"/>
    </xf>
    <xf numFmtId="9" fontId="13" fillId="0" borderId="21" xfId="2" applyNumberFormat="1" applyFont="1" applyBorder="1" applyAlignment="1">
      <alignment horizontal="center"/>
    </xf>
    <xf numFmtId="9" fontId="13" fillId="0" borderId="23" xfId="2" applyNumberFormat="1" applyFont="1" applyBorder="1" applyAlignment="1">
      <alignment horizontal="center"/>
    </xf>
    <xf numFmtId="9" fontId="13" fillId="6" borderId="52" xfId="2" applyNumberFormat="1" applyFont="1" applyFill="1" applyBorder="1" applyAlignment="1">
      <alignment horizontal="center" vertical="center"/>
    </xf>
    <xf numFmtId="9" fontId="13" fillId="6" borderId="39" xfId="2" applyNumberFormat="1" applyFont="1" applyFill="1" applyBorder="1" applyAlignment="1">
      <alignment horizontal="center" vertical="center"/>
    </xf>
    <xf numFmtId="9" fontId="13" fillId="7" borderId="41" xfId="2" applyNumberFormat="1" applyFont="1" applyFill="1" applyBorder="1" applyAlignment="1">
      <alignment horizontal="center" vertical="center"/>
    </xf>
    <xf numFmtId="9" fontId="13" fillId="7" borderId="28" xfId="2" applyNumberFormat="1" applyFont="1" applyFill="1" applyBorder="1" applyAlignment="1">
      <alignment horizontal="center" vertical="center"/>
    </xf>
    <xf numFmtId="0" fontId="8" fillId="0" borderId="3" xfId="2" applyFont="1" applyBorder="1" applyAlignment="1">
      <alignment horizontal="center" vertical="top" wrapText="1"/>
    </xf>
    <xf numFmtId="0" fontId="8" fillId="0" borderId="4" xfId="2" applyFont="1" applyBorder="1" applyAlignment="1">
      <alignment horizontal="center" vertical="top" wrapText="1"/>
    </xf>
    <xf numFmtId="0" fontId="8" fillId="0" borderId="5" xfId="2" applyFont="1" applyBorder="1" applyAlignment="1">
      <alignment horizontal="center" vertical="top" wrapText="1"/>
    </xf>
    <xf numFmtId="0" fontId="8" fillId="0" borderId="17" xfId="2" applyFont="1" applyBorder="1" applyAlignment="1">
      <alignment horizontal="center" vertical="top" wrapText="1"/>
    </xf>
    <xf numFmtId="0" fontId="8" fillId="0" borderId="0" xfId="2" applyFont="1" applyAlignment="1">
      <alignment horizontal="center" vertical="top" wrapText="1"/>
    </xf>
    <xf numFmtId="0" fontId="8" fillId="0" borderId="13" xfId="2" applyFont="1" applyBorder="1" applyAlignment="1">
      <alignment horizontal="center" vertical="top" wrapText="1"/>
    </xf>
    <xf numFmtId="0" fontId="8" fillId="0" borderId="18" xfId="2" applyFont="1" applyBorder="1" applyAlignment="1">
      <alignment horizontal="center" vertical="top" wrapText="1"/>
    </xf>
    <xf numFmtId="0" fontId="8" fillId="0" borderId="11" xfId="2" applyFont="1" applyBorder="1" applyAlignment="1">
      <alignment horizontal="center" vertical="top" wrapText="1"/>
    </xf>
    <xf numFmtId="0" fontId="8" fillId="0" borderId="19" xfId="2" applyFont="1" applyBorder="1" applyAlignment="1">
      <alignment horizontal="center" vertical="top" wrapText="1"/>
    </xf>
    <xf numFmtId="0" fontId="8" fillId="0" borderId="11" xfId="2" applyFont="1" applyBorder="1" applyAlignment="1">
      <alignment horizontal="center"/>
    </xf>
    <xf numFmtId="0" fontId="12" fillId="7" borderId="6" xfId="2" applyFont="1" applyFill="1" applyBorder="1" applyAlignment="1">
      <alignment horizontal="center" vertical="center" textRotation="90" wrapText="1"/>
    </xf>
    <xf numFmtId="0" fontId="12" fillId="7" borderId="7" xfId="2" applyFont="1" applyFill="1" applyBorder="1" applyAlignment="1">
      <alignment horizontal="center" vertical="center" textRotation="90" wrapText="1"/>
    </xf>
    <xf numFmtId="0" fontId="13" fillId="5" borderId="6" xfId="3" applyFont="1" applyFill="1" applyBorder="1" applyAlignment="1" applyProtection="1">
      <alignment horizontal="center" vertical="center" textRotation="90" wrapText="1"/>
    </xf>
    <xf numFmtId="0" fontId="13" fillId="5" borderId="7" xfId="3" applyFont="1" applyFill="1" applyBorder="1" applyAlignment="1" applyProtection="1">
      <alignment horizontal="center" vertical="center" textRotation="90" wrapText="1"/>
    </xf>
    <xf numFmtId="0" fontId="13" fillId="5" borderId="17" xfId="3" applyFont="1" applyFill="1" applyBorder="1" applyAlignment="1" applyProtection="1">
      <alignment horizontal="center" vertical="center" textRotation="90" wrapText="1"/>
    </xf>
    <xf numFmtId="0" fontId="11" fillId="0" borderId="52" xfId="2" applyFont="1" applyBorder="1" applyAlignment="1">
      <alignment horizontal="center" vertical="center"/>
    </xf>
    <xf numFmtId="0" fontId="11" fillId="0" borderId="38" xfId="2" applyFont="1" applyBorder="1" applyAlignment="1">
      <alignment horizontal="center" vertical="center"/>
    </xf>
    <xf numFmtId="0" fontId="11" fillId="0" borderId="43" xfId="2" applyFont="1" applyBorder="1" applyAlignment="1">
      <alignment horizontal="center" vertical="center" wrapText="1"/>
    </xf>
    <xf numFmtId="0" fontId="11" fillId="0" borderId="26" xfId="2" applyFont="1" applyBorder="1" applyAlignment="1">
      <alignment horizontal="center" vertical="center" wrapText="1"/>
    </xf>
    <xf numFmtId="9" fontId="13" fillId="0" borderId="43" xfId="2" applyNumberFormat="1" applyFont="1" applyBorder="1" applyAlignment="1">
      <alignment horizontal="center" vertical="center"/>
    </xf>
    <xf numFmtId="9" fontId="13" fillId="0" borderId="22" xfId="2" applyNumberFormat="1" applyFont="1" applyBorder="1" applyAlignment="1">
      <alignment horizontal="center" vertical="center"/>
    </xf>
    <xf numFmtId="9" fontId="13" fillId="0" borderId="36" xfId="2" applyNumberFormat="1" applyFont="1" applyBorder="1" applyAlignment="1">
      <alignment horizontal="center" vertical="center"/>
    </xf>
    <xf numFmtId="9" fontId="13" fillId="0" borderId="20" xfId="2" applyNumberFormat="1" applyFont="1" applyBorder="1" applyAlignment="1">
      <alignment horizontal="center" vertical="center"/>
    </xf>
    <xf numFmtId="9" fontId="13" fillId="0" borderId="21" xfId="2" applyNumberFormat="1" applyFont="1" applyBorder="1" applyAlignment="1">
      <alignment horizontal="center" vertical="center"/>
    </xf>
    <xf numFmtId="9" fontId="13" fillId="0" borderId="23" xfId="2" applyNumberFormat="1" applyFont="1" applyBorder="1" applyAlignment="1">
      <alignment horizontal="center" vertical="center"/>
    </xf>
    <xf numFmtId="0" fontId="6" fillId="8" borderId="3" xfId="1" applyFont="1" applyFill="1" applyBorder="1" applyAlignment="1">
      <alignment horizontal="center" vertical="center" wrapText="1"/>
    </xf>
    <xf numFmtId="0" fontId="6" fillId="8" borderId="4" xfId="1" applyFont="1" applyFill="1" applyBorder="1" applyAlignment="1">
      <alignment horizontal="center" vertical="center" wrapText="1"/>
    </xf>
    <xf numFmtId="0" fontId="6" fillId="8" borderId="5" xfId="1" applyFont="1" applyFill="1" applyBorder="1" applyAlignment="1">
      <alignment horizontal="center" vertical="center" wrapText="1"/>
    </xf>
    <xf numFmtId="0" fontId="5" fillId="8" borderId="17" xfId="1" applyFont="1" applyFill="1" applyBorder="1" applyAlignment="1" applyProtection="1">
      <alignment horizontal="center" vertical="center"/>
      <protection locked="0"/>
    </xf>
    <xf numFmtId="0" fontId="5" fillId="8" borderId="0" xfId="1" applyFont="1" applyFill="1" applyAlignment="1" applyProtection="1">
      <alignment horizontal="center" vertical="center"/>
      <protection locked="0"/>
    </xf>
    <xf numFmtId="0" fontId="5" fillId="8" borderId="13" xfId="1" applyFont="1" applyFill="1" applyBorder="1" applyAlignment="1" applyProtection="1">
      <alignment horizontal="center" vertical="center"/>
      <protection locked="0"/>
    </xf>
    <xf numFmtId="0" fontId="5" fillId="8" borderId="18" xfId="1" applyFont="1" applyFill="1" applyBorder="1" applyAlignment="1" applyProtection="1">
      <alignment horizontal="center"/>
      <protection locked="0"/>
    </xf>
    <xf numFmtId="0" fontId="5" fillId="8" borderId="11" xfId="1" applyFont="1" applyFill="1" applyBorder="1" applyAlignment="1" applyProtection="1">
      <alignment horizontal="center"/>
      <protection locked="0"/>
    </xf>
    <xf numFmtId="0" fontId="5" fillId="8" borderId="19" xfId="1" applyFont="1" applyFill="1" applyBorder="1" applyAlignment="1" applyProtection="1">
      <alignment horizontal="center"/>
      <protection locked="0"/>
    </xf>
    <xf numFmtId="0" fontId="11" fillId="7" borderId="3" xfId="2" applyFont="1" applyFill="1" applyBorder="1" applyAlignment="1">
      <alignment horizontal="center" vertical="center"/>
    </xf>
    <xf numFmtId="0" fontId="11" fillId="7" borderId="4" xfId="2" applyFont="1" applyFill="1" applyBorder="1" applyAlignment="1">
      <alignment horizontal="center" vertical="center"/>
    </xf>
    <xf numFmtId="0" fontId="11" fillId="0" borderId="39" xfId="2" applyFont="1" applyBorder="1" applyAlignment="1">
      <alignment horizontal="center" vertical="center"/>
    </xf>
    <xf numFmtId="9" fontId="13" fillId="0" borderId="43" xfId="2" applyNumberFormat="1" applyFont="1" applyBorder="1" applyAlignment="1">
      <alignment horizontal="center"/>
    </xf>
    <xf numFmtId="9" fontId="13" fillId="0" borderId="22" xfId="2" applyNumberFormat="1" applyFont="1" applyBorder="1" applyAlignment="1">
      <alignment horizontal="center"/>
    </xf>
    <xf numFmtId="0" fontId="8" fillId="0" borderId="35" xfId="1" applyFont="1" applyBorder="1" applyAlignment="1">
      <alignment horizontal="center" wrapText="1"/>
    </xf>
    <xf numFmtId="0" fontId="8" fillId="0" borderId="24" xfId="1" applyFont="1" applyBorder="1" applyAlignment="1">
      <alignment horizontal="center" wrapText="1"/>
    </xf>
    <xf numFmtId="0" fontId="8" fillId="0" borderId="36" xfId="1" applyFont="1" applyBorder="1" applyAlignment="1">
      <alignment horizontal="left" vertical="center" wrapText="1"/>
    </xf>
    <xf numFmtId="0" fontId="8" fillId="0" borderId="10" xfId="1" applyFont="1" applyBorder="1" applyAlignment="1">
      <alignment horizontal="left" vertical="center" wrapText="1"/>
    </xf>
    <xf numFmtId="0" fontId="8" fillId="0" borderId="32" xfId="2" applyFont="1" applyBorder="1" applyAlignment="1">
      <alignment horizontal="center" wrapText="1"/>
    </xf>
    <xf numFmtId="0" fontId="8" fillId="0" borderId="27" xfId="2" applyFont="1" applyBorder="1" applyAlignment="1">
      <alignment horizontal="center" wrapText="1"/>
    </xf>
    <xf numFmtId="0" fontId="8" fillId="0" borderId="48" xfId="2" applyFont="1" applyBorder="1" applyAlignment="1">
      <alignment horizontal="left" vertical="center" wrapText="1"/>
    </xf>
    <xf numFmtId="0" fontId="8" fillId="0" borderId="33" xfId="2" applyFont="1" applyBorder="1" applyAlignment="1">
      <alignment horizontal="left" vertical="center" wrapText="1"/>
    </xf>
    <xf numFmtId="0" fontId="8" fillId="0" borderId="35" xfId="1" applyFont="1" applyBorder="1" applyAlignment="1">
      <alignment horizontal="center" vertical="center" wrapText="1"/>
    </xf>
    <xf numFmtId="0" fontId="8" fillId="0" borderId="24" xfId="1" applyFont="1" applyBorder="1" applyAlignment="1">
      <alignment horizontal="center" vertical="center" wrapText="1"/>
    </xf>
    <xf numFmtId="3" fontId="11" fillId="4" borderId="46" xfId="2" applyNumberFormat="1" applyFont="1" applyFill="1" applyBorder="1" applyAlignment="1">
      <alignment horizontal="center" vertical="center"/>
    </xf>
    <xf numFmtId="3" fontId="11" fillId="4" borderId="55" xfId="2" applyNumberFormat="1" applyFont="1" applyFill="1" applyBorder="1" applyAlignment="1">
      <alignment horizontal="center" vertical="center"/>
    </xf>
    <xf numFmtId="0" fontId="8" fillId="0" borderId="32" xfId="2" applyFont="1" applyBorder="1" applyAlignment="1">
      <alignment horizontal="left" vertical="center" wrapText="1"/>
    </xf>
    <xf numFmtId="0" fontId="8" fillId="0" borderId="27" xfId="2" applyFont="1" applyBorder="1" applyAlignment="1">
      <alignment horizontal="left" vertical="center" wrapText="1"/>
    </xf>
    <xf numFmtId="9" fontId="11" fillId="4" borderId="1" xfId="7" applyFont="1" applyFill="1" applyBorder="1" applyAlignment="1">
      <alignment horizontal="center" vertical="center"/>
    </xf>
    <xf numFmtId="9" fontId="11" fillId="4" borderId="8" xfId="7" applyFont="1" applyFill="1" applyBorder="1" applyAlignment="1">
      <alignment horizontal="center" vertical="center"/>
    </xf>
    <xf numFmtId="0" fontId="11" fillId="0" borderId="55" xfId="2" applyFont="1" applyBorder="1" applyAlignment="1">
      <alignment horizontal="center" vertical="center" wrapText="1"/>
    </xf>
    <xf numFmtId="0" fontId="11" fillId="0" borderId="61" xfId="2" applyFont="1" applyBorder="1" applyAlignment="1">
      <alignment horizontal="center" vertical="center" wrapText="1"/>
    </xf>
    <xf numFmtId="0" fontId="11" fillId="0" borderId="44" xfId="2" applyFont="1" applyBorder="1" applyAlignment="1">
      <alignment horizontal="center" vertical="center" wrapText="1"/>
    </xf>
    <xf numFmtId="0" fontId="11" fillId="0" borderId="49" xfId="2" applyFont="1" applyBorder="1" applyAlignment="1">
      <alignment horizontal="center" vertical="center" wrapText="1"/>
    </xf>
    <xf numFmtId="0" fontId="11" fillId="0" borderId="50" xfId="2" applyFont="1" applyBorder="1" applyAlignment="1">
      <alignment horizontal="center" vertical="center" wrapText="1"/>
    </xf>
    <xf numFmtId="9" fontId="11" fillId="4" borderId="46" xfId="7" applyFont="1" applyFill="1" applyBorder="1" applyAlignment="1">
      <alignment horizontal="center" vertical="center"/>
    </xf>
    <xf numFmtId="0" fontId="11" fillId="2" borderId="1" xfId="2" applyFont="1" applyFill="1" applyBorder="1" applyAlignment="1">
      <alignment horizontal="center" vertical="center" wrapText="1"/>
    </xf>
    <xf numFmtId="0" fontId="11" fillId="2" borderId="8" xfId="2" applyFont="1" applyFill="1" applyBorder="1" applyAlignment="1">
      <alignment horizontal="center" vertical="center" wrapText="1"/>
    </xf>
    <xf numFmtId="9" fontId="11" fillId="4" borderId="55" xfId="7" applyFont="1" applyFill="1" applyBorder="1" applyAlignment="1">
      <alignment horizontal="center" vertical="center"/>
    </xf>
    <xf numFmtId="0" fontId="8" fillId="0" borderId="20" xfId="2" applyFont="1" applyBorder="1" applyAlignment="1">
      <alignment horizontal="left" vertical="center" wrapText="1"/>
    </xf>
    <xf numFmtId="0" fontId="8" fillId="0" borderId="20" xfId="2" applyFont="1" applyBorder="1" applyAlignment="1">
      <alignment horizontal="center" vertical="center" wrapText="1"/>
    </xf>
    <xf numFmtId="0" fontId="13" fillId="5" borderId="40" xfId="1" applyFont="1" applyFill="1" applyBorder="1" applyAlignment="1">
      <alignment horizontal="center" vertical="center" wrapText="1"/>
    </xf>
    <xf numFmtId="0" fontId="13" fillId="5" borderId="45" xfId="1" applyFont="1" applyFill="1" applyBorder="1" applyAlignment="1">
      <alignment horizontal="center" vertical="center" wrapText="1"/>
    </xf>
    <xf numFmtId="0" fontId="13" fillId="5" borderId="59" xfId="1" applyFont="1" applyFill="1" applyBorder="1" applyAlignment="1">
      <alignment horizontal="center" vertical="center" wrapText="1"/>
    </xf>
    <xf numFmtId="0" fontId="13" fillId="5" borderId="60" xfId="1" applyFont="1" applyFill="1" applyBorder="1" applyAlignment="1">
      <alignment horizontal="center" vertical="center" wrapText="1"/>
    </xf>
    <xf numFmtId="3" fontId="13" fillId="4" borderId="16" xfId="2" applyNumberFormat="1" applyFont="1" applyFill="1" applyBorder="1" applyAlignment="1">
      <alignment horizontal="center" vertical="center"/>
    </xf>
    <xf numFmtId="3" fontId="13" fillId="4" borderId="7" xfId="2" applyNumberFormat="1" applyFont="1" applyFill="1" applyBorder="1" applyAlignment="1">
      <alignment horizontal="center" vertical="center"/>
    </xf>
    <xf numFmtId="3" fontId="13" fillId="4" borderId="14" xfId="2" applyNumberFormat="1" applyFont="1" applyFill="1" applyBorder="1" applyAlignment="1">
      <alignment horizontal="center" vertical="center"/>
    </xf>
    <xf numFmtId="9" fontId="11" fillId="4" borderId="3" xfId="7" applyFont="1" applyFill="1" applyBorder="1" applyAlignment="1">
      <alignment horizontal="center" vertical="center"/>
    </xf>
    <xf numFmtId="9" fontId="11" fillId="4" borderId="5" xfId="7" applyFont="1" applyFill="1" applyBorder="1" applyAlignment="1">
      <alignment horizontal="center" vertical="center"/>
    </xf>
    <xf numFmtId="9" fontId="11" fillId="4" borderId="17" xfId="7" applyFont="1" applyFill="1" applyBorder="1" applyAlignment="1">
      <alignment horizontal="center" vertical="center"/>
    </xf>
    <xf numFmtId="9" fontId="11" fillId="4" borderId="13" xfId="7" applyFont="1" applyFill="1" applyBorder="1" applyAlignment="1">
      <alignment horizontal="center" vertical="center"/>
    </xf>
    <xf numFmtId="9" fontId="11" fillId="4" borderId="18" xfId="7" applyFont="1" applyFill="1" applyBorder="1" applyAlignment="1">
      <alignment horizontal="center" vertical="center"/>
    </xf>
    <xf numFmtId="9" fontId="11" fillId="4" borderId="19" xfId="7" applyFont="1" applyFill="1" applyBorder="1" applyAlignment="1">
      <alignment horizontal="center" vertical="center"/>
    </xf>
    <xf numFmtId="0" fontId="11" fillId="2" borderId="3" xfId="2" applyFont="1" applyFill="1" applyBorder="1" applyAlignment="1">
      <alignment horizontal="center" vertical="center" wrapText="1"/>
    </xf>
    <xf numFmtId="0" fontId="11" fillId="2" borderId="5" xfId="2" applyFont="1" applyFill="1" applyBorder="1" applyAlignment="1">
      <alignment horizontal="center" vertical="center" wrapText="1"/>
    </xf>
    <xf numFmtId="0" fontId="11" fillId="2" borderId="17" xfId="2" applyFont="1" applyFill="1" applyBorder="1" applyAlignment="1">
      <alignment horizontal="center" vertical="center" wrapText="1"/>
    </xf>
    <xf numFmtId="0" fontId="11" fillId="2" borderId="13" xfId="2" applyFont="1" applyFill="1" applyBorder="1" applyAlignment="1">
      <alignment horizontal="center" vertical="center" wrapText="1"/>
    </xf>
    <xf numFmtId="0" fontId="11" fillId="2" borderId="18" xfId="2" applyFont="1" applyFill="1" applyBorder="1" applyAlignment="1">
      <alignment horizontal="center" vertical="center" wrapText="1"/>
    </xf>
    <xf numFmtId="0" fontId="11" fillId="2" borderId="19" xfId="2" applyFont="1" applyFill="1" applyBorder="1" applyAlignment="1">
      <alignment horizontal="center" vertical="center" wrapText="1"/>
    </xf>
    <xf numFmtId="3" fontId="11" fillId="4" borderId="16" xfId="2" applyNumberFormat="1" applyFont="1" applyFill="1" applyBorder="1" applyAlignment="1">
      <alignment horizontal="center" vertical="center"/>
    </xf>
    <xf numFmtId="3" fontId="11" fillId="4" borderId="7" xfId="2" applyNumberFormat="1" applyFont="1" applyFill="1" applyBorder="1" applyAlignment="1">
      <alignment horizontal="center" vertical="center"/>
    </xf>
    <xf numFmtId="3" fontId="11" fillId="4" borderId="14" xfId="2" applyNumberFormat="1" applyFont="1" applyFill="1" applyBorder="1" applyAlignment="1">
      <alignment horizontal="center" vertical="center"/>
    </xf>
    <xf numFmtId="0" fontId="11" fillId="0" borderId="3" xfId="2" applyFont="1" applyBorder="1" applyAlignment="1">
      <alignment horizontal="center" vertical="center" wrapText="1"/>
    </xf>
    <xf numFmtId="0" fontId="11" fillId="0" borderId="5" xfId="2" applyFont="1" applyBorder="1" applyAlignment="1">
      <alignment horizontal="center" vertical="center" wrapText="1"/>
    </xf>
    <xf numFmtId="0" fontId="11" fillId="0" borderId="17" xfId="2" applyFont="1" applyBorder="1" applyAlignment="1">
      <alignment horizontal="center" vertical="center" wrapText="1"/>
    </xf>
    <xf numFmtId="0" fontId="11" fillId="0" borderId="13" xfId="2" applyFont="1" applyBorder="1" applyAlignment="1">
      <alignment horizontal="center" vertical="center" wrapText="1"/>
    </xf>
    <xf numFmtId="0" fontId="11" fillId="0" borderId="18" xfId="2" applyFont="1" applyBorder="1" applyAlignment="1">
      <alignment horizontal="center" vertical="center" wrapText="1"/>
    </xf>
    <xf numFmtId="0" fontId="11" fillId="0" borderId="19" xfId="2" applyFont="1" applyBorder="1" applyAlignment="1">
      <alignment horizontal="center" vertical="center" wrapText="1"/>
    </xf>
    <xf numFmtId="0" fontId="8" fillId="0" borderId="49" xfId="2" applyFont="1" applyBorder="1" applyAlignment="1">
      <alignment horizontal="left" vertical="center" wrapText="1"/>
    </xf>
    <xf numFmtId="0" fontId="8" fillId="0" borderId="50" xfId="2" applyFont="1" applyBorder="1" applyAlignment="1">
      <alignment horizontal="left" vertical="center" wrapText="1"/>
    </xf>
    <xf numFmtId="0" fontId="8" fillId="0" borderId="61" xfId="1" applyFont="1" applyBorder="1" applyAlignment="1">
      <alignment horizontal="left" vertical="center" wrapText="1"/>
    </xf>
    <xf numFmtId="0" fontId="8" fillId="0" borderId="44" xfId="1" applyFont="1" applyBorder="1" applyAlignment="1">
      <alignment horizontal="left" vertical="center" wrapText="1"/>
    </xf>
    <xf numFmtId="0" fontId="8" fillId="0" borderId="49" xfId="2" applyFont="1" applyBorder="1" applyAlignment="1">
      <alignment horizontal="center" vertical="center"/>
    </xf>
    <xf numFmtId="0" fontId="8" fillId="0" borderId="50" xfId="2" applyFont="1" applyBorder="1" applyAlignment="1">
      <alignment horizontal="center" vertical="center"/>
    </xf>
    <xf numFmtId="0" fontId="8" fillId="0" borderId="61" xfId="1" applyFont="1" applyBorder="1" applyAlignment="1">
      <alignment horizontal="center" vertical="center"/>
    </xf>
    <xf numFmtId="0" fontId="8" fillId="0" borderId="44" xfId="1" applyFont="1" applyBorder="1" applyAlignment="1">
      <alignment horizontal="center" vertical="center"/>
    </xf>
    <xf numFmtId="0" fontId="8" fillId="0" borderId="1" xfId="2" applyFont="1" applyBorder="1" applyAlignment="1">
      <alignment vertical="center" wrapText="1"/>
    </xf>
    <xf numFmtId="0" fontId="8" fillId="0" borderId="2" xfId="2" applyFont="1" applyBorder="1" applyAlignment="1">
      <alignment vertical="center" wrapText="1"/>
    </xf>
    <xf numFmtId="0" fontId="8" fillId="0" borderId="8" xfId="2" applyFont="1" applyBorder="1" applyAlignment="1">
      <alignment vertical="center" wrapText="1"/>
    </xf>
    <xf numFmtId="3" fontId="11" fillId="0" borderId="16" xfId="2" applyNumberFormat="1" applyFont="1" applyBorder="1" applyAlignment="1">
      <alignment horizontal="center" vertical="center"/>
    </xf>
    <xf numFmtId="3" fontId="11" fillId="0" borderId="7" xfId="2" applyNumberFormat="1" applyFont="1" applyBorder="1" applyAlignment="1">
      <alignment horizontal="center" vertical="center"/>
    </xf>
    <xf numFmtId="3" fontId="11" fillId="0" borderId="14" xfId="2" applyNumberFormat="1" applyFont="1" applyBorder="1" applyAlignment="1">
      <alignment horizontal="center" vertical="center"/>
    </xf>
    <xf numFmtId="0" fontId="8" fillId="0" borderId="48" xfId="2" applyFont="1" applyBorder="1" applyAlignment="1">
      <alignment horizontal="center" vertical="center"/>
    </xf>
    <xf numFmtId="0" fontId="8" fillId="0" borderId="33" xfId="2" applyFont="1" applyBorder="1" applyAlignment="1">
      <alignment horizontal="center" vertical="center"/>
    </xf>
    <xf numFmtId="0" fontId="8" fillId="4" borderId="1" xfId="2" applyFont="1" applyFill="1" applyBorder="1" applyAlignment="1">
      <alignment horizontal="left" vertical="center" wrapText="1"/>
    </xf>
    <xf numFmtId="0" fontId="8" fillId="4" borderId="2" xfId="2" applyFont="1" applyFill="1" applyBorder="1" applyAlignment="1">
      <alignment horizontal="left" vertical="center" wrapText="1"/>
    </xf>
    <xf numFmtId="0" fontId="8" fillId="4" borderId="8" xfId="2" applyFont="1" applyFill="1" applyBorder="1" applyAlignment="1">
      <alignment horizontal="left" vertical="center" wrapText="1"/>
    </xf>
    <xf numFmtId="3" fontId="13" fillId="4" borderId="9" xfId="2" applyNumberFormat="1" applyFont="1" applyFill="1" applyBorder="1" applyAlignment="1">
      <alignment horizontal="center" vertical="center"/>
    </xf>
  </cellXfs>
  <cellStyles count="12">
    <cellStyle name="Hipervínculo" xfId="3" builtinId="8"/>
    <cellStyle name="Millares" xfId="10" builtinId="3"/>
    <cellStyle name="Moneda" xfId="11" builtinId="4"/>
    <cellStyle name="Normal" xfId="0" builtinId="0"/>
    <cellStyle name="Normal 2" xfId="1" xr:uid="{00000000-0005-0000-0000-000002000000}"/>
    <cellStyle name="Normal 2 2" xfId="9" xr:uid="{00000000-0005-0000-0000-000003000000}"/>
    <cellStyle name="Normal 3" xfId="4" xr:uid="{00000000-0005-0000-0000-000004000000}"/>
    <cellStyle name="Normal 3 2" xfId="6" xr:uid="{00000000-0005-0000-0000-000005000000}"/>
    <cellStyle name="Normal 4" xfId="2" xr:uid="{00000000-0005-0000-0000-000006000000}"/>
    <cellStyle name="Normal 7" xfId="8" xr:uid="{00000000-0005-0000-0000-000007000000}"/>
    <cellStyle name="Porcentaje" xfId="7" builtinId="5"/>
    <cellStyle name="Porcentaje 2" xfId="5" xr:uid="{00000000-0005-0000-0000-000009000000}"/>
  </cellStyles>
  <dxfs count="58">
    <dxf>
      <font>
        <color auto="1"/>
        <name val="Cambria"/>
        <scheme val="none"/>
      </font>
      <fill>
        <gradientFill type="path" left="0.5" right="0.5" top="0.5" bottom="0.5">
          <stop position="0">
            <color theme="0"/>
          </stop>
          <stop position="1">
            <color theme="6" tint="-0.25098422193060094"/>
          </stop>
        </gradientFill>
      </fill>
    </dxf>
    <dxf>
      <font>
        <color auto="1"/>
        <name val="Cambria"/>
        <scheme val="none"/>
      </font>
      <fill>
        <gradientFill type="path" left="0.5" right="0.5" top="0.5" bottom="0.5">
          <stop position="0">
            <color theme="0"/>
          </stop>
          <stop position="1">
            <color theme="5"/>
          </stop>
        </gradientFill>
      </fill>
    </dxf>
    <dxf>
      <font>
        <color theme="0"/>
      </font>
      <fill>
        <patternFill>
          <bgColor theme="4"/>
        </patternFill>
      </fill>
    </dxf>
    <dxf>
      <font>
        <color theme="0"/>
      </font>
      <fill>
        <patternFill>
          <bgColor rgb="FFFF0000"/>
        </patternFill>
      </fill>
    </dxf>
    <dxf>
      <font>
        <color auto="1"/>
        <name val="Cambria"/>
        <scheme val="none"/>
      </font>
      <fill>
        <gradientFill type="path" left="0.5" right="0.5" top="0.5" bottom="0.5">
          <stop position="0">
            <color theme="0"/>
          </stop>
          <stop position="1">
            <color theme="6" tint="-0.25098422193060094"/>
          </stop>
        </gradientFill>
      </fill>
    </dxf>
    <dxf>
      <font>
        <color auto="1"/>
        <name val="Cambria"/>
        <scheme val="none"/>
      </font>
      <fill>
        <gradientFill type="path" left="0.5" right="0.5" top="0.5" bottom="0.5">
          <stop position="0">
            <color theme="0"/>
          </stop>
          <stop position="1">
            <color theme="5"/>
          </stop>
        </gradientFill>
      </fill>
    </dxf>
    <dxf>
      <font>
        <color auto="1"/>
        <name val="Cambria"/>
        <scheme val="none"/>
      </font>
      <fill>
        <gradientFill type="path" left="0.5" right="0.5" top="0.5" bottom="0.5">
          <stop position="0">
            <color theme="0"/>
          </stop>
          <stop position="1">
            <color theme="6" tint="-0.25098422193060094"/>
          </stop>
        </gradientFill>
      </fill>
    </dxf>
    <dxf>
      <font>
        <color auto="1"/>
        <name val="Cambria"/>
        <scheme val="none"/>
      </font>
      <fill>
        <gradientFill type="path" left="0.5" right="0.5" top="0.5" bottom="0.5">
          <stop position="0">
            <color theme="0"/>
          </stop>
          <stop position="1">
            <color theme="5"/>
          </stop>
        </gradientFill>
      </fill>
    </dxf>
    <dxf>
      <font>
        <color auto="1"/>
        <name val="Cambria"/>
        <scheme val="none"/>
      </font>
      <fill>
        <gradientFill type="path" left="0.5" right="0.5" top="0.5" bottom="0.5">
          <stop position="0">
            <color theme="0"/>
          </stop>
          <stop position="1">
            <color theme="6" tint="-0.25098422193060094"/>
          </stop>
        </gradientFill>
      </fill>
    </dxf>
    <dxf>
      <font>
        <color auto="1"/>
        <name val="Cambria"/>
        <scheme val="none"/>
      </font>
      <fill>
        <gradientFill type="path" left="0.5" right="0.5" top="0.5" bottom="0.5">
          <stop position="0">
            <color theme="0"/>
          </stop>
          <stop position="1">
            <color theme="5"/>
          </stop>
        </gradientFill>
      </fill>
    </dxf>
    <dxf>
      <font>
        <color theme="0"/>
      </font>
      <fill>
        <patternFill>
          <bgColor theme="4"/>
        </patternFill>
      </fill>
    </dxf>
    <dxf>
      <font>
        <color theme="0"/>
      </font>
      <fill>
        <patternFill>
          <bgColor rgb="FFFF0000"/>
        </patternFill>
      </fill>
    </dxf>
    <dxf>
      <font>
        <color auto="1"/>
        <name val="Cambria"/>
        <scheme val="none"/>
      </font>
      <fill>
        <gradientFill type="path" left="0.5" right="0.5" top="0.5" bottom="0.5">
          <stop position="0">
            <color theme="0"/>
          </stop>
          <stop position="1">
            <color theme="6" tint="-0.25098422193060094"/>
          </stop>
        </gradientFill>
      </fill>
    </dxf>
    <dxf>
      <font>
        <color auto="1"/>
        <name val="Cambria"/>
        <scheme val="none"/>
      </font>
      <fill>
        <gradientFill type="path" left="0.5" right="0.5" top="0.5" bottom="0.5">
          <stop position="0">
            <color theme="0"/>
          </stop>
          <stop position="1">
            <color theme="5"/>
          </stop>
        </gradientFill>
      </fill>
    </dxf>
    <dxf>
      <font>
        <color auto="1"/>
        <name val="Cambria"/>
        <scheme val="none"/>
      </font>
      <fill>
        <gradientFill type="path" left="0.5" right="0.5" top="0.5" bottom="0.5">
          <stop position="0">
            <color theme="0"/>
          </stop>
          <stop position="1">
            <color theme="6" tint="-0.25098422193060094"/>
          </stop>
        </gradientFill>
      </fill>
    </dxf>
    <dxf>
      <font>
        <color auto="1"/>
        <name val="Cambria"/>
        <scheme val="none"/>
      </font>
      <fill>
        <gradientFill type="path" left="0.5" right="0.5" top="0.5" bottom="0.5">
          <stop position="0">
            <color theme="0"/>
          </stop>
          <stop position="1">
            <color theme="5"/>
          </stop>
        </gradientFill>
      </fill>
    </dxf>
    <dxf>
      <font>
        <color auto="1"/>
        <name val="Cambria"/>
        <scheme val="none"/>
      </font>
      <fill>
        <gradientFill type="path" left="0.5" right="0.5" top="0.5" bottom="0.5">
          <stop position="0">
            <color theme="0"/>
          </stop>
          <stop position="1">
            <color theme="6" tint="-0.25098422193060094"/>
          </stop>
        </gradientFill>
      </fill>
    </dxf>
    <dxf>
      <font>
        <color auto="1"/>
        <name val="Cambria"/>
        <scheme val="none"/>
      </font>
      <fill>
        <gradientFill type="path" left="0.5" right="0.5" top="0.5" bottom="0.5">
          <stop position="0">
            <color theme="0"/>
          </stop>
          <stop position="1">
            <color theme="5"/>
          </stop>
        </gradientFill>
      </fill>
    </dxf>
    <dxf>
      <font>
        <color auto="1"/>
        <name val="Cambria"/>
        <scheme val="none"/>
      </font>
      <fill>
        <gradientFill type="path" left="0.5" right="0.5" top="0.5" bottom="0.5">
          <stop position="0">
            <color theme="0"/>
          </stop>
          <stop position="1">
            <color theme="6" tint="-0.25098422193060094"/>
          </stop>
        </gradientFill>
      </fill>
    </dxf>
    <dxf>
      <font>
        <color auto="1"/>
        <name val="Cambria"/>
        <scheme val="none"/>
      </font>
      <fill>
        <gradientFill type="path" left="0.5" right="0.5" top="0.5" bottom="0.5">
          <stop position="0">
            <color theme="0"/>
          </stop>
          <stop position="1">
            <color theme="5"/>
          </stop>
        </gradientFill>
      </fill>
    </dxf>
    <dxf>
      <font>
        <color auto="1"/>
        <name val="Cambria"/>
        <scheme val="none"/>
      </font>
      <fill>
        <gradientFill type="path" left="0.5" right="0.5" top="0.5" bottom="0.5">
          <stop position="0">
            <color theme="0"/>
          </stop>
          <stop position="1">
            <color theme="6" tint="-0.25098422193060094"/>
          </stop>
        </gradientFill>
      </fill>
    </dxf>
    <dxf>
      <font>
        <color auto="1"/>
        <name val="Cambria"/>
        <scheme val="none"/>
      </font>
      <fill>
        <gradientFill type="path" left="0.5" right="0.5" top="0.5" bottom="0.5">
          <stop position="0">
            <color theme="0"/>
          </stop>
          <stop position="1">
            <color theme="5"/>
          </stop>
        </gradientFill>
      </fill>
    </dxf>
    <dxf>
      <font>
        <color theme="0"/>
      </font>
      <fill>
        <patternFill>
          <bgColor theme="4"/>
        </patternFill>
      </fill>
    </dxf>
    <dxf>
      <font>
        <color theme="0"/>
      </font>
      <fill>
        <patternFill>
          <bgColor rgb="FFFF0000"/>
        </patternFill>
      </fill>
    </dxf>
    <dxf>
      <font>
        <color auto="1"/>
        <name val="Cambria"/>
        <scheme val="none"/>
      </font>
      <fill>
        <gradientFill type="path" left="0.5" right="0.5" top="0.5" bottom="0.5">
          <stop position="0">
            <color theme="0"/>
          </stop>
          <stop position="1">
            <color theme="6" tint="-0.25098422193060094"/>
          </stop>
        </gradientFill>
      </fill>
    </dxf>
    <dxf>
      <font>
        <color auto="1"/>
        <name val="Cambria"/>
        <scheme val="none"/>
      </font>
      <fill>
        <gradientFill type="path" left="0.5" right="0.5" top="0.5" bottom="0.5">
          <stop position="0">
            <color theme="0"/>
          </stop>
          <stop position="1">
            <color theme="5"/>
          </stop>
        </gradientFill>
      </fill>
    </dxf>
    <dxf>
      <font>
        <color auto="1"/>
        <name val="Cambria"/>
        <scheme val="none"/>
      </font>
      <fill>
        <gradientFill type="path" left="0.5" right="0.5" top="0.5" bottom="0.5">
          <stop position="0">
            <color theme="0"/>
          </stop>
          <stop position="1">
            <color theme="6" tint="-0.25098422193060094"/>
          </stop>
        </gradientFill>
      </fill>
    </dxf>
    <dxf>
      <font>
        <color auto="1"/>
        <name val="Cambria"/>
        <scheme val="none"/>
      </font>
      <fill>
        <gradientFill type="path" left="0.5" right="0.5" top="0.5" bottom="0.5">
          <stop position="0">
            <color theme="0"/>
          </stop>
          <stop position="1">
            <color theme="5"/>
          </stop>
        </gradientFill>
      </fill>
    </dxf>
    <dxf>
      <font>
        <color theme="0"/>
      </font>
      <fill>
        <patternFill>
          <bgColor theme="4"/>
        </patternFill>
      </fill>
    </dxf>
    <dxf>
      <font>
        <color theme="0"/>
      </font>
      <fill>
        <patternFill>
          <bgColor rgb="FFFF0000"/>
        </patternFill>
      </fill>
    </dxf>
    <dxf>
      <font>
        <color auto="1"/>
        <name val="Cambria"/>
        <scheme val="none"/>
      </font>
      <fill>
        <gradientFill type="path" left="0.5" right="0.5" top="0.5" bottom="0.5">
          <stop position="0">
            <color theme="0"/>
          </stop>
          <stop position="1">
            <color theme="6" tint="-0.25098422193060094"/>
          </stop>
        </gradientFill>
      </fill>
    </dxf>
    <dxf>
      <font>
        <color auto="1"/>
        <name val="Cambria"/>
        <scheme val="none"/>
      </font>
      <fill>
        <gradientFill type="path" left="0.5" right="0.5" top="0.5" bottom="0.5">
          <stop position="0">
            <color theme="0"/>
          </stop>
          <stop position="1">
            <color theme="5"/>
          </stop>
        </gradientFill>
      </fill>
    </dxf>
    <dxf>
      <font>
        <color auto="1"/>
        <name val="Cambria"/>
        <scheme val="none"/>
      </font>
      <fill>
        <gradientFill type="path" left="0.5" right="0.5" top="0.5" bottom="0.5">
          <stop position="0">
            <color theme="0"/>
          </stop>
          <stop position="1">
            <color theme="6" tint="-0.25098422193060094"/>
          </stop>
        </gradientFill>
      </fill>
    </dxf>
    <dxf>
      <font>
        <color auto="1"/>
        <name val="Cambria"/>
        <scheme val="none"/>
      </font>
      <fill>
        <gradientFill type="path" left="0.5" right="0.5" top="0.5" bottom="0.5">
          <stop position="0">
            <color theme="0"/>
          </stop>
          <stop position="1">
            <color theme="5"/>
          </stop>
        </gradientFill>
      </fill>
    </dxf>
    <dxf>
      <font>
        <color auto="1"/>
        <name val="Cambria"/>
        <scheme val="none"/>
      </font>
      <fill>
        <gradientFill type="path" left="0.5" right="0.5" top="0.5" bottom="0.5">
          <stop position="0">
            <color theme="0"/>
          </stop>
          <stop position="1">
            <color theme="6" tint="-0.25098422193060094"/>
          </stop>
        </gradientFill>
      </fill>
    </dxf>
    <dxf>
      <font>
        <color auto="1"/>
        <name val="Cambria"/>
        <scheme val="none"/>
      </font>
      <fill>
        <gradientFill type="path" left="0.5" right="0.5" top="0.5" bottom="0.5">
          <stop position="0">
            <color theme="0"/>
          </stop>
          <stop position="1">
            <color theme="5"/>
          </stop>
        </gradientFill>
      </fill>
    </dxf>
    <dxf>
      <font>
        <color theme="0"/>
      </font>
      <fill>
        <patternFill>
          <bgColor theme="4"/>
        </patternFill>
      </fill>
    </dxf>
    <dxf>
      <font>
        <color theme="0"/>
      </font>
      <fill>
        <patternFill>
          <bgColor rgb="FFFF0000"/>
        </patternFill>
      </fill>
    </dxf>
    <dxf>
      <font>
        <color auto="1"/>
        <name val="Cambria"/>
        <scheme val="none"/>
      </font>
      <fill>
        <gradientFill type="path" left="0.5" right="0.5" top="0.5" bottom="0.5">
          <stop position="0">
            <color theme="0"/>
          </stop>
          <stop position="1">
            <color theme="6" tint="-0.25098422193060094"/>
          </stop>
        </gradientFill>
      </fill>
    </dxf>
    <dxf>
      <font>
        <color auto="1"/>
        <name val="Cambria"/>
        <scheme val="none"/>
      </font>
      <fill>
        <gradientFill type="path" left="0.5" right="0.5" top="0.5" bottom="0.5">
          <stop position="0">
            <color theme="0"/>
          </stop>
          <stop position="1">
            <color theme="5"/>
          </stop>
        </gradientFill>
      </fill>
    </dxf>
    <dxf>
      <font>
        <color auto="1"/>
        <name val="Cambria"/>
        <scheme val="none"/>
      </font>
      <fill>
        <gradientFill type="path" left="0.5" right="0.5" top="0.5" bottom="0.5">
          <stop position="0">
            <color theme="0"/>
          </stop>
          <stop position="1">
            <color theme="6" tint="-0.25098422193060094"/>
          </stop>
        </gradientFill>
      </fill>
    </dxf>
    <dxf>
      <font>
        <color auto="1"/>
        <name val="Cambria"/>
        <scheme val="none"/>
      </font>
      <fill>
        <gradientFill type="path" left="0.5" right="0.5" top="0.5" bottom="0.5">
          <stop position="0">
            <color theme="0"/>
          </stop>
          <stop position="1">
            <color theme="5"/>
          </stop>
        </gradientFill>
      </fill>
    </dxf>
    <dxf>
      <font>
        <color auto="1"/>
        <name val="Cambria"/>
        <scheme val="none"/>
      </font>
      <fill>
        <gradientFill type="path" left="0.5" right="0.5" top="0.5" bottom="0.5">
          <stop position="0">
            <color theme="0"/>
          </stop>
          <stop position="1">
            <color theme="6" tint="-0.25098422193060094"/>
          </stop>
        </gradientFill>
      </fill>
    </dxf>
    <dxf>
      <font>
        <color auto="1"/>
        <name val="Cambria"/>
        <scheme val="none"/>
      </font>
      <fill>
        <gradientFill type="path" left="0.5" right="0.5" top="0.5" bottom="0.5">
          <stop position="0">
            <color theme="0"/>
          </stop>
          <stop position="1">
            <color theme="5"/>
          </stop>
        </gradientFill>
      </fill>
    </dxf>
    <dxf>
      <font>
        <color theme="0"/>
      </font>
      <fill>
        <patternFill>
          <bgColor theme="4"/>
        </patternFill>
      </fill>
    </dxf>
    <dxf>
      <font>
        <color theme="0"/>
      </font>
      <fill>
        <patternFill>
          <bgColor rgb="FFFF0000"/>
        </patternFill>
      </fill>
    </dxf>
    <dxf>
      <font>
        <color auto="1"/>
        <name val="Cambria"/>
        <scheme val="none"/>
      </font>
      <fill>
        <gradientFill type="path" left="0.5" right="0.5" top="0.5" bottom="0.5">
          <stop position="0">
            <color theme="0"/>
          </stop>
          <stop position="1">
            <color theme="6" tint="-0.25098422193060094"/>
          </stop>
        </gradientFill>
      </fill>
    </dxf>
    <dxf>
      <font>
        <color auto="1"/>
        <name val="Cambria"/>
        <scheme val="none"/>
      </font>
      <fill>
        <gradientFill type="path" left="0.5" right="0.5" top="0.5" bottom="0.5">
          <stop position="0">
            <color theme="0"/>
          </stop>
          <stop position="1">
            <color theme="5"/>
          </stop>
        </gradientFill>
      </fill>
    </dxf>
    <dxf>
      <font>
        <color auto="1"/>
        <name val="Cambria"/>
        <scheme val="none"/>
      </font>
      <fill>
        <gradientFill type="path" left="0.5" right="0.5" top="0.5" bottom="0.5">
          <stop position="0">
            <color theme="0"/>
          </stop>
          <stop position="1">
            <color theme="6" tint="-0.25098422193060094"/>
          </stop>
        </gradientFill>
      </fill>
    </dxf>
    <dxf>
      <font>
        <color auto="1"/>
        <name val="Cambria"/>
        <scheme val="none"/>
      </font>
      <fill>
        <gradientFill type="path" left="0.5" right="0.5" top="0.5" bottom="0.5">
          <stop position="0">
            <color theme="0"/>
          </stop>
          <stop position="1">
            <color theme="5"/>
          </stop>
        </gradientFill>
      </fill>
    </dxf>
    <dxf>
      <font>
        <color auto="1"/>
        <name val="Cambria"/>
        <scheme val="none"/>
      </font>
      <fill>
        <gradientFill type="path" left="0.5" right="0.5" top="0.5" bottom="0.5">
          <stop position="0">
            <color theme="0"/>
          </stop>
          <stop position="1">
            <color theme="6" tint="-0.25098422193060094"/>
          </stop>
        </gradientFill>
      </fill>
    </dxf>
    <dxf>
      <font>
        <color auto="1"/>
        <name val="Cambria"/>
        <scheme val="none"/>
      </font>
      <fill>
        <gradientFill type="path" left="0.5" right="0.5" top="0.5" bottom="0.5">
          <stop position="0">
            <color theme="0"/>
          </stop>
          <stop position="1">
            <color theme="5"/>
          </stop>
        </gradientFill>
      </fill>
    </dxf>
    <dxf>
      <font>
        <color theme="0"/>
      </font>
      <fill>
        <patternFill>
          <bgColor theme="4"/>
        </patternFill>
      </fill>
    </dxf>
    <dxf>
      <font>
        <color theme="0"/>
      </font>
      <fill>
        <patternFill>
          <bgColor rgb="FFFF0000"/>
        </patternFill>
      </fill>
    </dxf>
    <dxf>
      <font>
        <color auto="1"/>
        <name val="Cambria"/>
        <scheme val="none"/>
      </font>
      <fill>
        <gradientFill type="path" left="0.5" right="0.5" top="0.5" bottom="0.5">
          <stop position="0">
            <color theme="0"/>
          </stop>
          <stop position="1">
            <color theme="6" tint="-0.25098422193060094"/>
          </stop>
        </gradientFill>
      </fill>
    </dxf>
    <dxf>
      <font>
        <color auto="1"/>
        <name val="Cambria"/>
        <scheme val="none"/>
      </font>
      <fill>
        <gradientFill type="path" left="0.5" right="0.5" top="0.5" bottom="0.5">
          <stop position="0">
            <color theme="0"/>
          </stop>
          <stop position="1">
            <color theme="5"/>
          </stop>
        </gradientFill>
      </fill>
    </dxf>
    <dxf>
      <font>
        <color auto="1"/>
        <name val="Cambria"/>
        <scheme val="none"/>
      </font>
      <fill>
        <gradientFill type="path" left="0.5" right="0.5" top="0.5" bottom="0.5">
          <stop position="0">
            <color theme="0"/>
          </stop>
          <stop position="1">
            <color theme="6" tint="-0.25098422193060094"/>
          </stop>
        </gradientFill>
      </fill>
    </dxf>
    <dxf>
      <font>
        <color auto="1"/>
        <name val="Cambria"/>
        <scheme val="none"/>
      </font>
      <fill>
        <gradientFill type="path" left="0.5" right="0.5" top="0.5" bottom="0.5">
          <stop position="0">
            <color theme="0"/>
          </stop>
          <stop position="1">
            <color theme="5"/>
          </stop>
        </gradientFill>
      </fill>
    </dxf>
  </dxfs>
  <tableStyles count="0" defaultTableStyle="TableStyleMedium2" defaultPivotStyle="PivotStyleLight16"/>
  <colors>
    <mruColors>
      <color rgb="FFFF99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0673388138468845E-2"/>
          <c:y val="2.4070793543150327E-2"/>
          <c:w val="0.96828040679461169"/>
          <c:h val="0.7817818747026416"/>
        </c:manualLayout>
      </c:layout>
      <c:barChart>
        <c:barDir val="col"/>
        <c:grouping val="clustered"/>
        <c:varyColors val="0"/>
        <c:ser>
          <c:idx val="2"/>
          <c:order val="0"/>
          <c:tx>
            <c:strRef>
              <c:f>'OPORTUNIDAD DE SERVICIO POR ÁRE'!$C$17</c:f>
              <c:strCache>
                <c:ptCount val="1"/>
                <c:pt idx="0">
                  <c:v>I TRIMESTRE</c:v>
                </c:pt>
              </c:strCache>
            </c:strRef>
          </c:tx>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cat>
            <c:strRef>
              <c:f>'OPORTUNIDAD DE SERVICIO POR ÁRE'!$D$13:$E$13</c:f>
              <c:strCache>
                <c:ptCount val="2"/>
                <c:pt idx="0">
                  <c:v>NÚMERO DE DEPORTISTAS ATENDIDOS POR ÁREA</c:v>
                </c:pt>
                <c:pt idx="1">
                  <c:v>NÚMERO DE DEPORTISTAS AGENDADOS POR ÁREA</c:v>
                </c:pt>
              </c:strCache>
            </c:strRef>
          </c:cat>
          <c:val>
            <c:numRef>
              <c:f>'OPORTUNIDAD DE SERVICIO POR ÁRE'!$D$17:$E$17</c:f>
              <c:numCache>
                <c:formatCode>#,##0</c:formatCode>
                <c:ptCount val="2"/>
                <c:pt idx="0">
                  <c:v>81</c:v>
                </c:pt>
                <c:pt idx="1">
                  <c:v>82</c:v>
                </c:pt>
              </c:numCache>
            </c:numRef>
          </c:val>
          <c:extLst>
            <c:ext xmlns:c16="http://schemas.microsoft.com/office/drawing/2014/chart" uri="{C3380CC4-5D6E-409C-BE32-E72D297353CC}">
              <c16:uniqueId val="{00000003-2ED5-4F18-87E1-BC8DD648C6A2}"/>
            </c:ext>
          </c:extLst>
        </c:ser>
        <c:ser>
          <c:idx val="0"/>
          <c:order val="1"/>
          <c:tx>
            <c:strRef>
              <c:f>'OPORTUNIDAD DE SERVICIO POR ÁRE'!$C$21</c:f>
              <c:strCache>
                <c:ptCount val="1"/>
                <c:pt idx="0">
                  <c:v>II TRIMESTRE</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cat>
            <c:strRef>
              <c:f>'OPORTUNIDAD DE SERVICIO POR ÁRE'!$D$13:$E$13</c:f>
              <c:strCache>
                <c:ptCount val="2"/>
                <c:pt idx="0">
                  <c:v>NÚMERO DE DEPORTISTAS ATENDIDOS POR ÁREA</c:v>
                </c:pt>
                <c:pt idx="1">
                  <c:v>NÚMERO DE DEPORTISTAS AGENDADOS POR ÁREA</c:v>
                </c:pt>
              </c:strCache>
            </c:strRef>
          </c:cat>
          <c:val>
            <c:numRef>
              <c:f>'OPORTUNIDAD DE SERVICIO POR ÁRE'!$D$21:$E$21</c:f>
              <c:numCache>
                <c:formatCode>#,##0</c:formatCode>
                <c:ptCount val="2"/>
                <c:pt idx="0">
                  <c:v>2837</c:v>
                </c:pt>
                <c:pt idx="1">
                  <c:v>2789</c:v>
                </c:pt>
              </c:numCache>
            </c:numRef>
          </c:val>
          <c:extLst>
            <c:ext xmlns:c16="http://schemas.microsoft.com/office/drawing/2014/chart" uri="{C3380CC4-5D6E-409C-BE32-E72D297353CC}">
              <c16:uniqueId val="{00000000-DDCC-4B6A-A35A-129C53121DD0}"/>
            </c:ext>
          </c:extLst>
        </c:ser>
        <c:ser>
          <c:idx val="3"/>
          <c:order val="2"/>
          <c:tx>
            <c:strRef>
              <c:f>'OPORTUNIDAD DE SERVICIO POR ÁRE'!$C$25</c:f>
              <c:strCache>
                <c:ptCount val="1"/>
                <c:pt idx="0">
                  <c:v>III TRIMESTRE</c:v>
                </c:pt>
              </c:strCache>
            </c:strRef>
          </c:tx>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cat>
            <c:strRef>
              <c:f>'OPORTUNIDAD DE SERVICIO POR ÁRE'!$D$13:$E$13</c:f>
              <c:strCache>
                <c:ptCount val="2"/>
                <c:pt idx="0">
                  <c:v>NÚMERO DE DEPORTISTAS ATENDIDOS POR ÁREA</c:v>
                </c:pt>
                <c:pt idx="1">
                  <c:v>NÚMERO DE DEPORTISTAS AGENDADOS POR ÁREA</c:v>
                </c:pt>
              </c:strCache>
            </c:strRef>
          </c:cat>
          <c:val>
            <c:numRef>
              <c:f>'OPORTUNIDAD DE SERVICIO POR ÁRE'!$D$25:$E$25</c:f>
              <c:numCache>
                <c:formatCode>#,##0</c:formatCode>
                <c:ptCount val="2"/>
                <c:pt idx="0">
                  <c:v>1990</c:v>
                </c:pt>
                <c:pt idx="1">
                  <c:v>2235</c:v>
                </c:pt>
              </c:numCache>
            </c:numRef>
          </c:val>
          <c:extLst>
            <c:ext xmlns:c16="http://schemas.microsoft.com/office/drawing/2014/chart" uri="{C3380CC4-5D6E-409C-BE32-E72D297353CC}">
              <c16:uniqueId val="{00000004-2ED5-4F18-87E1-BC8DD648C6A2}"/>
            </c:ext>
          </c:extLst>
        </c:ser>
        <c:ser>
          <c:idx val="1"/>
          <c:order val="3"/>
          <c:tx>
            <c:strRef>
              <c:f>'OPORTUNIDAD DE SERVICIO POR ÁRE'!$C$29</c:f>
              <c:strCache>
                <c:ptCount val="1"/>
                <c:pt idx="0">
                  <c:v>IV TRIMESTRE</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cat>
            <c:strRef>
              <c:f>'OPORTUNIDAD DE SERVICIO POR ÁRE'!$D$13:$E$13</c:f>
              <c:strCache>
                <c:ptCount val="2"/>
                <c:pt idx="0">
                  <c:v>NÚMERO DE DEPORTISTAS ATENDIDOS POR ÁREA</c:v>
                </c:pt>
                <c:pt idx="1">
                  <c:v>NÚMERO DE DEPORTISTAS AGENDADOS POR ÁREA</c:v>
                </c:pt>
              </c:strCache>
            </c:strRef>
          </c:cat>
          <c:val>
            <c:numRef>
              <c:f>'OPORTUNIDAD DE SERVICIO POR ÁRE'!$D$29:$E$29</c:f>
              <c:numCache>
                <c:formatCode>#,##0</c:formatCode>
                <c:ptCount val="2"/>
                <c:pt idx="0">
                  <c:v>152</c:v>
                </c:pt>
                <c:pt idx="1">
                  <c:v>155</c:v>
                </c:pt>
              </c:numCache>
            </c:numRef>
          </c:val>
          <c:extLst>
            <c:ext xmlns:c16="http://schemas.microsoft.com/office/drawing/2014/chart" uri="{C3380CC4-5D6E-409C-BE32-E72D297353CC}">
              <c16:uniqueId val="{00000001-DDCC-4B6A-A35A-129C53121DD0}"/>
            </c:ext>
          </c:extLst>
        </c:ser>
        <c:dLbls>
          <c:showLegendKey val="0"/>
          <c:showVal val="0"/>
          <c:showCatName val="0"/>
          <c:showSerName val="0"/>
          <c:showPercent val="0"/>
          <c:showBubbleSize val="0"/>
        </c:dLbls>
        <c:gapWidth val="100"/>
        <c:overlap val="-24"/>
        <c:axId val="374660128"/>
        <c:axId val="374656992"/>
      </c:barChart>
      <c:catAx>
        <c:axId val="374660128"/>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60000000" spcFirstLastPara="1" vertOverflow="ellipsis" vert="horz" wrap="square" anchor="ctr" anchorCtr="1"/>
          <a:lstStyle/>
          <a:p>
            <a:pPr>
              <a:defRPr sz="1400" b="0" i="0" u="none" strike="noStrike" kern="1200" baseline="0">
                <a:solidFill>
                  <a:schemeClr val="lt1">
                    <a:lumMod val="85000"/>
                  </a:schemeClr>
                </a:solidFill>
                <a:latin typeface="Arial" panose="020B0604020202020204" pitchFamily="34" charset="0"/>
                <a:ea typeface="+mn-ea"/>
                <a:cs typeface="Arial" panose="020B0604020202020204" pitchFamily="34" charset="0"/>
              </a:defRPr>
            </a:pPr>
            <a:endParaRPr lang="es-CO"/>
          </a:p>
        </c:txPr>
        <c:crossAx val="374656992"/>
        <c:crosses val="autoZero"/>
        <c:auto val="1"/>
        <c:lblAlgn val="ctr"/>
        <c:lblOffset val="100"/>
        <c:noMultiLvlLbl val="0"/>
      </c:catAx>
      <c:valAx>
        <c:axId val="374656992"/>
        <c:scaling>
          <c:orientation val="minMax"/>
        </c:scaling>
        <c:delete val="0"/>
        <c:axPos val="l"/>
        <c:majorGridlines>
          <c:spPr>
            <a:ln w="9525" cap="flat" cmpd="sng" algn="ctr">
              <a:solidFill>
                <a:schemeClr val="lt1">
                  <a:lumMod val="95000"/>
                  <a:alpha val="10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lt1">
                    <a:lumMod val="85000"/>
                  </a:schemeClr>
                </a:solidFill>
                <a:latin typeface="Arial" panose="020B0604020202020204" pitchFamily="34" charset="0"/>
                <a:ea typeface="+mn-ea"/>
                <a:cs typeface="Arial" panose="020B0604020202020204" pitchFamily="34" charset="0"/>
              </a:defRPr>
            </a:pPr>
            <a:endParaRPr lang="es-CO"/>
          </a:p>
        </c:txPr>
        <c:crossAx val="37466012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0" i="0" u="none" strike="noStrike" kern="1200" baseline="0">
              <a:solidFill>
                <a:schemeClr val="lt1">
                  <a:lumMod val="85000"/>
                </a:schemeClr>
              </a:solidFill>
              <a:latin typeface="Arial" panose="020B0604020202020204" pitchFamily="34" charset="0"/>
              <a:ea typeface="+mn-ea"/>
              <a:cs typeface="Arial" panose="020B0604020202020204" pitchFamily="34" charset="0"/>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sz="1400">
          <a:latin typeface="Arial" panose="020B0604020202020204" pitchFamily="34" charset="0"/>
          <a:cs typeface="Arial" panose="020B0604020202020204" pitchFamily="34" charset="0"/>
        </a:defRPr>
      </a:pPr>
      <a:endParaRPr lang="es-CO"/>
    </a:p>
  </c:tx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0673391446212091E-2"/>
          <c:y val="2.7148900134346024E-2"/>
          <c:w val="0.96828040679461169"/>
          <c:h val="0.7817818747026416"/>
        </c:manualLayout>
      </c:layout>
      <c:barChart>
        <c:barDir val="col"/>
        <c:grouping val="clustered"/>
        <c:varyColors val="0"/>
        <c:ser>
          <c:idx val="2"/>
          <c:order val="0"/>
          <c:tx>
            <c:strRef>
              <c:f>'ATENCIÓN POR PROFESIONAL'!$C$17</c:f>
              <c:strCache>
                <c:ptCount val="1"/>
                <c:pt idx="0">
                  <c:v>I TRIMESTRE</c:v>
                </c:pt>
              </c:strCache>
            </c:strRef>
          </c:tx>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lt1">
                        <a:lumMod val="85000"/>
                      </a:schemeClr>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f>('ATENCIÓN POR PROFESIONAL'!$D$13:$E$13,'ATENCIÓN POR PROFESIONAL'!$D$17:$E$17,'ATENCIÓN POR PROFESIONAL'!$D$21:$E$21,'ATENCIÓN POR PROFESIONAL'!$D$25:$E$25,'ATENCIÓN POR PROFESIONAL'!$D$29:$E$29)</c:f>
              <c:strCache>
                <c:ptCount val="10"/>
                <c:pt idx="0">
                  <c:v>TOTAL DE CONSULTAS REALIZADAS POR ÁREA</c:v>
                </c:pt>
                <c:pt idx="1">
                  <c:v>TOTAL DE PROFESIONALES CONTRATADOS POR ÁREA</c:v>
                </c:pt>
                <c:pt idx="2">
                  <c:v>106</c:v>
                </c:pt>
                <c:pt idx="3">
                  <c:v>21</c:v>
                </c:pt>
                <c:pt idx="4">
                  <c:v>2.907</c:v>
                </c:pt>
                <c:pt idx="5">
                  <c:v>21</c:v>
                </c:pt>
                <c:pt idx="6">
                  <c:v>1.390</c:v>
                </c:pt>
                <c:pt idx="7">
                  <c:v>0</c:v>
                </c:pt>
                <c:pt idx="8">
                  <c:v>1.274</c:v>
                </c:pt>
                <c:pt idx="9">
                  <c:v>21</c:v>
                </c:pt>
              </c:strCache>
            </c:strRef>
          </c:cat>
          <c:val>
            <c:numRef>
              <c:f>'ATENCIÓN POR PROFESIONAL'!$D$17:$E$17</c:f>
              <c:numCache>
                <c:formatCode>#,##0</c:formatCode>
                <c:ptCount val="2"/>
                <c:pt idx="0">
                  <c:v>106</c:v>
                </c:pt>
                <c:pt idx="1">
                  <c:v>21</c:v>
                </c:pt>
              </c:numCache>
            </c:numRef>
          </c:val>
          <c:extLst>
            <c:ext xmlns:c16="http://schemas.microsoft.com/office/drawing/2014/chart" uri="{C3380CC4-5D6E-409C-BE32-E72D297353CC}">
              <c16:uniqueId val="{00000000-0515-4CAF-9CB1-7FF02EFD5EDE}"/>
            </c:ext>
          </c:extLst>
        </c:ser>
        <c:ser>
          <c:idx val="0"/>
          <c:order val="1"/>
          <c:tx>
            <c:strRef>
              <c:f>'OPORTUNIDAD DE SERVICIO POR ÁRE'!$C$21</c:f>
              <c:strCache>
                <c:ptCount val="1"/>
                <c:pt idx="0">
                  <c:v>II TRIMESTRE</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lt1">
                        <a:lumMod val="85000"/>
                      </a:schemeClr>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f>('ATENCIÓN POR PROFESIONAL'!$D$13:$E$13,'ATENCIÓN POR PROFESIONAL'!$D$17:$E$17,'ATENCIÓN POR PROFESIONAL'!$D$21:$E$21,'ATENCIÓN POR PROFESIONAL'!$D$25:$E$25,'ATENCIÓN POR PROFESIONAL'!$D$29:$E$29)</c:f>
              <c:strCache>
                <c:ptCount val="10"/>
                <c:pt idx="0">
                  <c:v>TOTAL DE CONSULTAS REALIZADAS POR ÁREA</c:v>
                </c:pt>
                <c:pt idx="1">
                  <c:v>TOTAL DE PROFESIONALES CONTRATADOS POR ÁREA</c:v>
                </c:pt>
                <c:pt idx="2">
                  <c:v>106</c:v>
                </c:pt>
                <c:pt idx="3">
                  <c:v>21</c:v>
                </c:pt>
                <c:pt idx="4">
                  <c:v>2.907</c:v>
                </c:pt>
                <c:pt idx="5">
                  <c:v>21</c:v>
                </c:pt>
                <c:pt idx="6">
                  <c:v>1.390</c:v>
                </c:pt>
                <c:pt idx="7">
                  <c:v>0</c:v>
                </c:pt>
                <c:pt idx="8">
                  <c:v>1.274</c:v>
                </c:pt>
                <c:pt idx="9">
                  <c:v>21</c:v>
                </c:pt>
              </c:strCache>
            </c:strRef>
          </c:cat>
          <c:val>
            <c:numRef>
              <c:f>'ATENCIÓN POR PROFESIONAL'!$D$21:$E$21</c:f>
              <c:numCache>
                <c:formatCode>#,##0</c:formatCode>
                <c:ptCount val="2"/>
                <c:pt idx="0">
                  <c:v>2907</c:v>
                </c:pt>
                <c:pt idx="1">
                  <c:v>21</c:v>
                </c:pt>
              </c:numCache>
            </c:numRef>
          </c:val>
          <c:extLst>
            <c:ext xmlns:c16="http://schemas.microsoft.com/office/drawing/2014/chart" uri="{C3380CC4-5D6E-409C-BE32-E72D297353CC}">
              <c16:uniqueId val="{00000001-0515-4CAF-9CB1-7FF02EFD5EDE}"/>
            </c:ext>
          </c:extLst>
        </c:ser>
        <c:ser>
          <c:idx val="3"/>
          <c:order val="2"/>
          <c:tx>
            <c:strRef>
              <c:f>'ATENCIÓN POR PROFESIONAL'!$C$25</c:f>
              <c:strCache>
                <c:ptCount val="1"/>
                <c:pt idx="0">
                  <c:v>III TRIMESTRE</c:v>
                </c:pt>
              </c:strCache>
            </c:strRef>
          </c:tx>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lt1">
                        <a:lumMod val="85000"/>
                      </a:schemeClr>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f>('ATENCIÓN POR PROFESIONAL'!$D$13:$E$13,'ATENCIÓN POR PROFESIONAL'!$D$17:$E$17,'ATENCIÓN POR PROFESIONAL'!$D$21:$E$21,'ATENCIÓN POR PROFESIONAL'!$D$25:$E$25,'ATENCIÓN POR PROFESIONAL'!$D$29:$E$29)</c:f>
              <c:strCache>
                <c:ptCount val="10"/>
                <c:pt idx="0">
                  <c:v>TOTAL DE CONSULTAS REALIZADAS POR ÁREA</c:v>
                </c:pt>
                <c:pt idx="1">
                  <c:v>TOTAL DE PROFESIONALES CONTRATADOS POR ÁREA</c:v>
                </c:pt>
                <c:pt idx="2">
                  <c:v>106</c:v>
                </c:pt>
                <c:pt idx="3">
                  <c:v>21</c:v>
                </c:pt>
                <c:pt idx="4">
                  <c:v>2.907</c:v>
                </c:pt>
                <c:pt idx="5">
                  <c:v>21</c:v>
                </c:pt>
                <c:pt idx="6">
                  <c:v>1.390</c:v>
                </c:pt>
                <c:pt idx="7">
                  <c:v>0</c:v>
                </c:pt>
                <c:pt idx="8">
                  <c:v>1.274</c:v>
                </c:pt>
                <c:pt idx="9">
                  <c:v>21</c:v>
                </c:pt>
              </c:strCache>
            </c:strRef>
          </c:cat>
          <c:val>
            <c:numRef>
              <c:f>'ATENCIÓN POR PROFESIONAL'!$D$25:$E$25</c:f>
              <c:numCache>
                <c:formatCode>#,##0</c:formatCode>
                <c:ptCount val="2"/>
                <c:pt idx="0">
                  <c:v>1390</c:v>
                </c:pt>
                <c:pt idx="1">
                  <c:v>0</c:v>
                </c:pt>
              </c:numCache>
            </c:numRef>
          </c:val>
          <c:extLst>
            <c:ext xmlns:c16="http://schemas.microsoft.com/office/drawing/2014/chart" uri="{C3380CC4-5D6E-409C-BE32-E72D297353CC}">
              <c16:uniqueId val="{00000002-0515-4CAF-9CB1-7FF02EFD5EDE}"/>
            </c:ext>
          </c:extLst>
        </c:ser>
        <c:ser>
          <c:idx val="1"/>
          <c:order val="3"/>
          <c:tx>
            <c:strRef>
              <c:f>'ATENCIÓN POR PROFESIONAL'!$C$29</c:f>
              <c:strCache>
                <c:ptCount val="1"/>
                <c:pt idx="0">
                  <c:v>IV TRIMESTRE</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lt1">
                        <a:lumMod val="85000"/>
                      </a:schemeClr>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f>('ATENCIÓN POR PROFESIONAL'!$D$13:$E$13,'ATENCIÓN POR PROFESIONAL'!$D$17:$E$17,'ATENCIÓN POR PROFESIONAL'!$D$21:$E$21,'ATENCIÓN POR PROFESIONAL'!$D$25:$E$25,'ATENCIÓN POR PROFESIONAL'!$D$29:$E$29)</c:f>
              <c:strCache>
                <c:ptCount val="10"/>
                <c:pt idx="0">
                  <c:v>TOTAL DE CONSULTAS REALIZADAS POR ÁREA</c:v>
                </c:pt>
                <c:pt idx="1">
                  <c:v>TOTAL DE PROFESIONALES CONTRATADOS POR ÁREA</c:v>
                </c:pt>
                <c:pt idx="2">
                  <c:v>106</c:v>
                </c:pt>
                <c:pt idx="3">
                  <c:v>21</c:v>
                </c:pt>
                <c:pt idx="4">
                  <c:v>2.907</c:v>
                </c:pt>
                <c:pt idx="5">
                  <c:v>21</c:v>
                </c:pt>
                <c:pt idx="6">
                  <c:v>1.390</c:v>
                </c:pt>
                <c:pt idx="7">
                  <c:v>0</c:v>
                </c:pt>
                <c:pt idx="8">
                  <c:v>1.274</c:v>
                </c:pt>
                <c:pt idx="9">
                  <c:v>21</c:v>
                </c:pt>
              </c:strCache>
            </c:strRef>
          </c:cat>
          <c:val>
            <c:numRef>
              <c:f>'ATENCIÓN POR PROFESIONAL'!$D$29:$E$29</c:f>
              <c:numCache>
                <c:formatCode>#,##0</c:formatCode>
                <c:ptCount val="2"/>
                <c:pt idx="0">
                  <c:v>1274</c:v>
                </c:pt>
                <c:pt idx="1">
                  <c:v>21</c:v>
                </c:pt>
              </c:numCache>
            </c:numRef>
          </c:val>
          <c:extLst>
            <c:ext xmlns:c16="http://schemas.microsoft.com/office/drawing/2014/chart" uri="{C3380CC4-5D6E-409C-BE32-E72D297353CC}">
              <c16:uniqueId val="{00000003-0515-4CAF-9CB1-7FF02EFD5EDE}"/>
            </c:ext>
          </c:extLst>
        </c:ser>
        <c:dLbls>
          <c:showLegendKey val="0"/>
          <c:showVal val="0"/>
          <c:showCatName val="0"/>
          <c:showSerName val="0"/>
          <c:showPercent val="0"/>
          <c:showBubbleSize val="0"/>
        </c:dLbls>
        <c:gapWidth val="100"/>
        <c:overlap val="-24"/>
        <c:axId val="374660128"/>
        <c:axId val="374656992"/>
      </c:barChart>
      <c:catAx>
        <c:axId val="374660128"/>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60000000" spcFirstLastPara="1" vertOverflow="ellipsis" vert="horz" wrap="square" anchor="ctr" anchorCtr="1"/>
          <a:lstStyle/>
          <a:p>
            <a:pPr>
              <a:defRPr sz="1400" b="0" i="0" u="none" strike="noStrike" kern="1200" baseline="0">
                <a:solidFill>
                  <a:schemeClr val="lt1">
                    <a:lumMod val="85000"/>
                  </a:schemeClr>
                </a:solidFill>
                <a:latin typeface="Arial" panose="020B0604020202020204" pitchFamily="34" charset="0"/>
                <a:ea typeface="+mn-ea"/>
                <a:cs typeface="Arial" panose="020B0604020202020204" pitchFamily="34" charset="0"/>
              </a:defRPr>
            </a:pPr>
            <a:endParaRPr lang="es-CO"/>
          </a:p>
        </c:txPr>
        <c:crossAx val="374656992"/>
        <c:crosses val="autoZero"/>
        <c:auto val="1"/>
        <c:lblAlgn val="ctr"/>
        <c:lblOffset val="100"/>
        <c:noMultiLvlLbl val="0"/>
      </c:catAx>
      <c:valAx>
        <c:axId val="374656992"/>
        <c:scaling>
          <c:orientation val="minMax"/>
        </c:scaling>
        <c:delete val="0"/>
        <c:axPos val="l"/>
        <c:majorGridlines>
          <c:spPr>
            <a:ln w="9525" cap="flat" cmpd="sng" algn="ctr">
              <a:solidFill>
                <a:schemeClr val="lt1">
                  <a:lumMod val="95000"/>
                  <a:alpha val="10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lt1">
                    <a:lumMod val="85000"/>
                  </a:schemeClr>
                </a:solidFill>
                <a:latin typeface="Arial" panose="020B0604020202020204" pitchFamily="34" charset="0"/>
                <a:ea typeface="+mn-ea"/>
                <a:cs typeface="Arial" panose="020B0604020202020204" pitchFamily="34" charset="0"/>
              </a:defRPr>
            </a:pPr>
            <a:endParaRPr lang="es-CO"/>
          </a:p>
        </c:txPr>
        <c:crossAx val="37466012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0" i="0" u="none" strike="noStrike" kern="1200" baseline="0">
              <a:solidFill>
                <a:schemeClr val="lt1">
                  <a:lumMod val="85000"/>
                </a:schemeClr>
              </a:solidFill>
              <a:latin typeface="Arial" panose="020B0604020202020204" pitchFamily="34" charset="0"/>
              <a:ea typeface="+mn-ea"/>
              <a:cs typeface="Arial" panose="020B0604020202020204" pitchFamily="34" charset="0"/>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sz="1400">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1239616461352331E-2"/>
          <c:y val="2.4070793543150327E-2"/>
          <c:w val="0.96828040679461169"/>
          <c:h val="0.7817818747026416"/>
        </c:manualLayout>
      </c:layout>
      <c:barChart>
        <c:barDir val="col"/>
        <c:grouping val="clustered"/>
        <c:varyColors val="0"/>
        <c:ser>
          <c:idx val="2"/>
          <c:order val="0"/>
          <c:tx>
            <c:strRef>
              <c:f>'CUMPLIMIENTO PLAN DE ACCIÓN'!$C$17</c:f>
              <c:strCache>
                <c:ptCount val="1"/>
                <c:pt idx="0">
                  <c:v>I TRIMESTRE</c:v>
                </c:pt>
              </c:strCache>
            </c:strRef>
          </c:tx>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lt1">
                        <a:lumMod val="8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f>('CUMPLIMIENTO PLAN DE ACCIÓN'!$D$13:$E$13,'CUMPLIMIENTO PLAN DE ACCIÓN'!$D$17:$E$17,'CUMPLIMIENTO PLAN DE ACCIÓN'!$D$21:$E$21,'CUMPLIMIENTO PLAN DE ACCIÓN'!$D$25:$E$25,'CUMPLIMIENTO PLAN DE ACCIÓN'!$D$29:$E$29)</c:f>
              <c:strCache>
                <c:ptCount val="10"/>
                <c:pt idx="0">
                  <c:v>NÚMERO DE ACTIVIDADES EJECUTADAS al 100%</c:v>
                </c:pt>
                <c:pt idx="1">
                  <c:v>NÚMERO DE ACTIVIDADES PROGRAMADAS EN EL PLAN DE ACCIÓN</c:v>
                </c:pt>
                <c:pt idx="2">
                  <c:v>27</c:v>
                </c:pt>
                <c:pt idx="3">
                  <c:v>96</c:v>
                </c:pt>
                <c:pt idx="4">
                  <c:v>35</c:v>
                </c:pt>
                <c:pt idx="5">
                  <c:v>96</c:v>
                </c:pt>
                <c:pt idx="6">
                  <c:v>5</c:v>
                </c:pt>
                <c:pt idx="7">
                  <c:v>96</c:v>
                </c:pt>
                <c:pt idx="8">
                  <c:v>15</c:v>
                </c:pt>
                <c:pt idx="9">
                  <c:v>96</c:v>
                </c:pt>
              </c:strCache>
            </c:strRef>
          </c:cat>
          <c:val>
            <c:numRef>
              <c:f>'CUMPLIMIENTO PLAN DE ACCIÓN'!$D$17</c:f>
              <c:numCache>
                <c:formatCode>#,##0</c:formatCode>
                <c:ptCount val="1"/>
                <c:pt idx="0">
                  <c:v>27</c:v>
                </c:pt>
              </c:numCache>
            </c:numRef>
          </c:val>
          <c:extLst>
            <c:ext xmlns:c16="http://schemas.microsoft.com/office/drawing/2014/chart" uri="{C3380CC4-5D6E-409C-BE32-E72D297353CC}">
              <c16:uniqueId val="{00000000-B313-48D5-90A9-E8E12E144031}"/>
            </c:ext>
          </c:extLst>
        </c:ser>
        <c:ser>
          <c:idx val="0"/>
          <c:order val="1"/>
          <c:tx>
            <c:strRef>
              <c:f>'CUMPLIMIENTO PLAN DE ACCIÓN'!$C$21</c:f>
              <c:strCache>
                <c:ptCount val="1"/>
                <c:pt idx="0">
                  <c:v>II TRIMESTRE</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lt1">
                        <a:lumMod val="8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f>('CUMPLIMIENTO PLAN DE ACCIÓN'!$D$13:$E$13,'CUMPLIMIENTO PLAN DE ACCIÓN'!$D$17:$E$17,'CUMPLIMIENTO PLAN DE ACCIÓN'!$D$21:$E$21,'CUMPLIMIENTO PLAN DE ACCIÓN'!$D$25:$E$25,'CUMPLIMIENTO PLAN DE ACCIÓN'!$D$29:$E$29)</c:f>
              <c:strCache>
                <c:ptCount val="10"/>
                <c:pt idx="0">
                  <c:v>NÚMERO DE ACTIVIDADES EJECUTADAS al 100%</c:v>
                </c:pt>
                <c:pt idx="1">
                  <c:v>NÚMERO DE ACTIVIDADES PROGRAMADAS EN EL PLAN DE ACCIÓN</c:v>
                </c:pt>
                <c:pt idx="2">
                  <c:v>27</c:v>
                </c:pt>
                <c:pt idx="3">
                  <c:v>96</c:v>
                </c:pt>
                <c:pt idx="4">
                  <c:v>35</c:v>
                </c:pt>
                <c:pt idx="5">
                  <c:v>96</c:v>
                </c:pt>
                <c:pt idx="6">
                  <c:v>5</c:v>
                </c:pt>
                <c:pt idx="7">
                  <c:v>96</c:v>
                </c:pt>
                <c:pt idx="8">
                  <c:v>15</c:v>
                </c:pt>
                <c:pt idx="9">
                  <c:v>96</c:v>
                </c:pt>
              </c:strCache>
            </c:strRef>
          </c:cat>
          <c:val>
            <c:numRef>
              <c:f>'CUMPLIMIENTO PLAN DE ACCIÓN'!$D$21</c:f>
              <c:numCache>
                <c:formatCode>#,##0</c:formatCode>
                <c:ptCount val="1"/>
                <c:pt idx="0">
                  <c:v>35</c:v>
                </c:pt>
              </c:numCache>
            </c:numRef>
          </c:val>
          <c:extLst>
            <c:ext xmlns:c16="http://schemas.microsoft.com/office/drawing/2014/chart" uri="{C3380CC4-5D6E-409C-BE32-E72D297353CC}">
              <c16:uniqueId val="{00000001-B313-48D5-90A9-E8E12E144031}"/>
            </c:ext>
          </c:extLst>
        </c:ser>
        <c:ser>
          <c:idx val="3"/>
          <c:order val="2"/>
          <c:tx>
            <c:strRef>
              <c:f>'CUMPLIMIENTO PLAN DE ACCIÓN'!$C$25</c:f>
              <c:strCache>
                <c:ptCount val="1"/>
                <c:pt idx="0">
                  <c:v>III TRIMESTRE</c:v>
                </c:pt>
              </c:strCache>
            </c:strRef>
          </c:tx>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lt1">
                        <a:lumMod val="8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f>('CUMPLIMIENTO PLAN DE ACCIÓN'!$D$13:$E$13,'CUMPLIMIENTO PLAN DE ACCIÓN'!$D$17:$E$17,'CUMPLIMIENTO PLAN DE ACCIÓN'!$D$21:$E$21,'CUMPLIMIENTO PLAN DE ACCIÓN'!$D$25:$E$25,'CUMPLIMIENTO PLAN DE ACCIÓN'!$D$29:$E$29)</c:f>
              <c:strCache>
                <c:ptCount val="10"/>
                <c:pt idx="0">
                  <c:v>NÚMERO DE ACTIVIDADES EJECUTADAS al 100%</c:v>
                </c:pt>
                <c:pt idx="1">
                  <c:v>NÚMERO DE ACTIVIDADES PROGRAMADAS EN EL PLAN DE ACCIÓN</c:v>
                </c:pt>
                <c:pt idx="2">
                  <c:v>27</c:v>
                </c:pt>
                <c:pt idx="3">
                  <c:v>96</c:v>
                </c:pt>
                <c:pt idx="4">
                  <c:v>35</c:v>
                </c:pt>
                <c:pt idx="5">
                  <c:v>96</c:v>
                </c:pt>
                <c:pt idx="6">
                  <c:v>5</c:v>
                </c:pt>
                <c:pt idx="7">
                  <c:v>96</c:v>
                </c:pt>
                <c:pt idx="8">
                  <c:v>15</c:v>
                </c:pt>
                <c:pt idx="9">
                  <c:v>96</c:v>
                </c:pt>
              </c:strCache>
            </c:strRef>
          </c:cat>
          <c:val>
            <c:numRef>
              <c:f>'CUMPLIMIENTO PLAN DE ACCIÓN'!$D$25</c:f>
              <c:numCache>
                <c:formatCode>#,##0</c:formatCode>
                <c:ptCount val="1"/>
                <c:pt idx="0">
                  <c:v>5</c:v>
                </c:pt>
              </c:numCache>
            </c:numRef>
          </c:val>
          <c:extLst>
            <c:ext xmlns:c16="http://schemas.microsoft.com/office/drawing/2014/chart" uri="{C3380CC4-5D6E-409C-BE32-E72D297353CC}">
              <c16:uniqueId val="{00000002-B313-48D5-90A9-E8E12E144031}"/>
            </c:ext>
          </c:extLst>
        </c:ser>
        <c:ser>
          <c:idx val="1"/>
          <c:order val="3"/>
          <c:tx>
            <c:strRef>
              <c:f>'CUMPLIMIENTO PLAN DE ACCIÓN'!$C$29</c:f>
              <c:strCache>
                <c:ptCount val="1"/>
                <c:pt idx="0">
                  <c:v>IV TRIMESTRE</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lt1">
                        <a:lumMod val="8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f>('CUMPLIMIENTO PLAN DE ACCIÓN'!$D$13:$E$13,'CUMPLIMIENTO PLAN DE ACCIÓN'!$D$17:$E$17,'CUMPLIMIENTO PLAN DE ACCIÓN'!$D$21:$E$21,'CUMPLIMIENTO PLAN DE ACCIÓN'!$D$25:$E$25,'CUMPLIMIENTO PLAN DE ACCIÓN'!$D$29:$E$29)</c:f>
              <c:strCache>
                <c:ptCount val="10"/>
                <c:pt idx="0">
                  <c:v>NÚMERO DE ACTIVIDADES EJECUTADAS al 100%</c:v>
                </c:pt>
                <c:pt idx="1">
                  <c:v>NÚMERO DE ACTIVIDADES PROGRAMADAS EN EL PLAN DE ACCIÓN</c:v>
                </c:pt>
                <c:pt idx="2">
                  <c:v>27</c:v>
                </c:pt>
                <c:pt idx="3">
                  <c:v>96</c:v>
                </c:pt>
                <c:pt idx="4">
                  <c:v>35</c:v>
                </c:pt>
                <c:pt idx="5">
                  <c:v>96</c:v>
                </c:pt>
                <c:pt idx="6">
                  <c:v>5</c:v>
                </c:pt>
                <c:pt idx="7">
                  <c:v>96</c:v>
                </c:pt>
                <c:pt idx="8">
                  <c:v>15</c:v>
                </c:pt>
                <c:pt idx="9">
                  <c:v>96</c:v>
                </c:pt>
              </c:strCache>
            </c:strRef>
          </c:cat>
          <c:val>
            <c:numRef>
              <c:f>'CUMPLIMIENTO PLAN DE ACCIÓN'!$D$29</c:f>
              <c:numCache>
                <c:formatCode>#,##0</c:formatCode>
                <c:ptCount val="1"/>
                <c:pt idx="0">
                  <c:v>15</c:v>
                </c:pt>
              </c:numCache>
            </c:numRef>
          </c:val>
          <c:extLst>
            <c:ext xmlns:c16="http://schemas.microsoft.com/office/drawing/2014/chart" uri="{C3380CC4-5D6E-409C-BE32-E72D297353CC}">
              <c16:uniqueId val="{00000003-B313-48D5-90A9-E8E12E144031}"/>
            </c:ext>
          </c:extLst>
        </c:ser>
        <c:dLbls>
          <c:dLblPos val="outEnd"/>
          <c:showLegendKey val="0"/>
          <c:showVal val="1"/>
          <c:showCatName val="0"/>
          <c:showSerName val="0"/>
          <c:showPercent val="0"/>
          <c:showBubbleSize val="0"/>
        </c:dLbls>
        <c:gapWidth val="100"/>
        <c:overlap val="-24"/>
        <c:axId val="374660128"/>
        <c:axId val="374656992"/>
      </c:barChart>
      <c:catAx>
        <c:axId val="374660128"/>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60000000" spcFirstLastPara="1" vertOverflow="ellipsis" vert="horz" wrap="square" anchor="ctr" anchorCtr="1"/>
          <a:lstStyle/>
          <a:p>
            <a:pPr>
              <a:defRPr sz="1400" b="0" i="0" u="none" strike="noStrike" kern="1200" baseline="0">
                <a:solidFill>
                  <a:schemeClr val="lt1">
                    <a:lumMod val="85000"/>
                  </a:schemeClr>
                </a:solidFill>
                <a:latin typeface="Arial" panose="020B0604020202020204" pitchFamily="34" charset="0"/>
                <a:ea typeface="+mn-ea"/>
                <a:cs typeface="Arial" panose="020B0604020202020204" pitchFamily="34" charset="0"/>
              </a:defRPr>
            </a:pPr>
            <a:endParaRPr lang="es-CO"/>
          </a:p>
        </c:txPr>
        <c:crossAx val="374656992"/>
        <c:crosses val="autoZero"/>
        <c:auto val="1"/>
        <c:lblAlgn val="ctr"/>
        <c:lblOffset val="100"/>
        <c:noMultiLvlLbl val="0"/>
      </c:catAx>
      <c:valAx>
        <c:axId val="374656992"/>
        <c:scaling>
          <c:orientation val="minMax"/>
        </c:scaling>
        <c:delete val="0"/>
        <c:axPos val="l"/>
        <c:majorGridlines>
          <c:spPr>
            <a:ln w="9525" cap="flat" cmpd="sng" algn="ctr">
              <a:solidFill>
                <a:schemeClr val="lt1">
                  <a:lumMod val="95000"/>
                  <a:alpha val="10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lt1">
                    <a:lumMod val="85000"/>
                  </a:schemeClr>
                </a:solidFill>
                <a:latin typeface="Arial" panose="020B0604020202020204" pitchFamily="34" charset="0"/>
                <a:ea typeface="+mn-ea"/>
                <a:cs typeface="Arial" panose="020B0604020202020204" pitchFamily="34" charset="0"/>
              </a:defRPr>
            </a:pPr>
            <a:endParaRPr lang="es-CO"/>
          </a:p>
        </c:txPr>
        <c:crossAx val="374660128"/>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sz="1400">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1254627406390083E-2"/>
          <c:y val="2.7148986720623259E-2"/>
          <c:w val="0.96828040679461169"/>
          <c:h val="0.7817818747026416"/>
        </c:manualLayout>
      </c:layout>
      <c:barChart>
        <c:barDir val="col"/>
        <c:grouping val="clustered"/>
        <c:varyColors val="0"/>
        <c:ser>
          <c:idx val="2"/>
          <c:order val="0"/>
          <c:tx>
            <c:strRef>
              <c:f>'CUMPLIMIENTO META PLAN DE DESAR'!$C$17</c:f>
              <c:strCache>
                <c:ptCount val="1"/>
                <c:pt idx="0">
                  <c:v>I TRIMESTRE</c:v>
                </c:pt>
              </c:strCache>
            </c:strRef>
          </c:tx>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lt1">
                        <a:lumMod val="85000"/>
                      </a:schemeClr>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'CUMPLIMIENTO META PLAN DE DESAR'!$D$17:$E$17</c15:sqref>
                  </c15:fullRef>
                </c:ext>
              </c:extLst>
              <c:f>'CUMPLIMIENTO META PLAN DE DESAR'!$D$17</c:f>
              <c:numCache>
                <c:formatCode>#,##0</c:formatCode>
                <c:ptCount val="1"/>
                <c:pt idx="0">
                  <c:v>179</c:v>
                </c:pt>
              </c:numCache>
            </c:numRef>
          </c:val>
          <c:extLst>
            <c:ext xmlns:c16="http://schemas.microsoft.com/office/drawing/2014/chart" uri="{C3380CC4-5D6E-409C-BE32-E72D297353CC}">
              <c16:uniqueId val="{00000000-B4EA-452B-A15D-D9F90B57D870}"/>
            </c:ext>
          </c:extLst>
        </c:ser>
        <c:ser>
          <c:idx val="0"/>
          <c:order val="1"/>
          <c:tx>
            <c:strRef>
              <c:f>'CUMPLIMIENTO META PLAN DE DESAR'!$C$21</c:f>
              <c:strCache>
                <c:ptCount val="1"/>
                <c:pt idx="0">
                  <c:v>II TRIMESTRE</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lt1">
                        <a:lumMod val="85000"/>
                      </a:schemeClr>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'CUMPLIMIENTO META PLAN DE DESAR'!$D$21:$E$21</c15:sqref>
                  </c15:fullRef>
                </c:ext>
              </c:extLst>
              <c:f>'CUMPLIMIENTO META PLAN DE DESAR'!$D$21</c:f>
              <c:numCache>
                <c:formatCode>#,##0</c:formatCode>
                <c:ptCount val="1"/>
                <c:pt idx="0">
                  <c:v>2468</c:v>
                </c:pt>
              </c:numCache>
            </c:numRef>
          </c:val>
          <c:extLst>
            <c:ext xmlns:c16="http://schemas.microsoft.com/office/drawing/2014/chart" uri="{C3380CC4-5D6E-409C-BE32-E72D297353CC}">
              <c16:uniqueId val="{00000001-B4EA-452B-A15D-D9F90B57D870}"/>
            </c:ext>
          </c:extLst>
        </c:ser>
        <c:ser>
          <c:idx val="3"/>
          <c:order val="2"/>
          <c:tx>
            <c:strRef>
              <c:f>'CUMPLIMIENTO META PLAN DE DESAR'!$C$25</c:f>
              <c:strCache>
                <c:ptCount val="1"/>
                <c:pt idx="0">
                  <c:v>III TRIMESTRE</c:v>
                </c:pt>
              </c:strCache>
            </c:strRef>
          </c:tx>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lt1">
                        <a:lumMod val="85000"/>
                      </a:schemeClr>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'CUMPLIMIENTO META PLAN DE DESAR'!$D$25:$E$25</c15:sqref>
                  </c15:fullRef>
                </c:ext>
              </c:extLst>
              <c:f>'CUMPLIMIENTO META PLAN DE DESAR'!$D$25</c:f>
              <c:numCache>
                <c:formatCode>#,##0</c:formatCode>
                <c:ptCount val="1"/>
                <c:pt idx="0">
                  <c:v>2502</c:v>
                </c:pt>
              </c:numCache>
            </c:numRef>
          </c:val>
          <c:extLst>
            <c:ext xmlns:c16="http://schemas.microsoft.com/office/drawing/2014/chart" uri="{C3380CC4-5D6E-409C-BE32-E72D297353CC}">
              <c16:uniqueId val="{00000002-B4EA-452B-A15D-D9F90B57D870}"/>
            </c:ext>
          </c:extLst>
        </c:ser>
        <c:ser>
          <c:idx val="1"/>
          <c:order val="3"/>
          <c:tx>
            <c:strRef>
              <c:f>'CUMPLIMIENTO META PLAN DE DESAR'!$C$29</c:f>
              <c:strCache>
                <c:ptCount val="1"/>
                <c:pt idx="0">
                  <c:v>IV TRIMESTRE</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lt1">
                        <a:lumMod val="85000"/>
                      </a:schemeClr>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'CUMPLIMIENTO META PLAN DE DESAR'!$D$29:$E$29</c15:sqref>
                  </c15:fullRef>
                </c:ext>
              </c:extLst>
              <c:f>'CUMPLIMIENTO META PLAN DE DESAR'!$D$29</c:f>
              <c:numCache>
                <c:formatCode>#,##0</c:formatCode>
                <c:ptCount val="1"/>
                <c:pt idx="0">
                  <c:v>130</c:v>
                </c:pt>
              </c:numCache>
            </c:numRef>
          </c:val>
          <c:extLst>
            <c:ext xmlns:c16="http://schemas.microsoft.com/office/drawing/2014/chart" uri="{C3380CC4-5D6E-409C-BE32-E72D297353CC}">
              <c16:uniqueId val="{00000003-B4EA-452B-A15D-D9F90B57D870}"/>
            </c:ext>
          </c:extLst>
        </c:ser>
        <c:dLbls>
          <c:showLegendKey val="0"/>
          <c:showVal val="0"/>
          <c:showCatName val="0"/>
          <c:showSerName val="0"/>
          <c:showPercent val="0"/>
          <c:showBubbleSize val="0"/>
        </c:dLbls>
        <c:gapWidth val="100"/>
        <c:overlap val="-24"/>
        <c:axId val="374660128"/>
        <c:axId val="374656992"/>
      </c:barChart>
      <c:catAx>
        <c:axId val="374660128"/>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60000000" spcFirstLastPara="1" vertOverflow="ellipsis" vert="horz" wrap="square" anchor="ctr" anchorCtr="1"/>
          <a:lstStyle/>
          <a:p>
            <a:pPr>
              <a:defRPr sz="1400" b="0" i="0" u="none" strike="noStrike" kern="1200" baseline="0">
                <a:solidFill>
                  <a:schemeClr val="lt1">
                    <a:lumMod val="85000"/>
                  </a:schemeClr>
                </a:solidFill>
                <a:latin typeface="Arial" panose="020B0604020202020204" pitchFamily="34" charset="0"/>
                <a:ea typeface="+mn-ea"/>
                <a:cs typeface="Arial" panose="020B0604020202020204" pitchFamily="34" charset="0"/>
              </a:defRPr>
            </a:pPr>
            <a:endParaRPr lang="es-CO"/>
          </a:p>
        </c:txPr>
        <c:crossAx val="374656992"/>
        <c:crosses val="autoZero"/>
        <c:auto val="1"/>
        <c:lblAlgn val="ctr"/>
        <c:lblOffset val="100"/>
        <c:noMultiLvlLbl val="0"/>
      </c:catAx>
      <c:valAx>
        <c:axId val="374656992"/>
        <c:scaling>
          <c:orientation val="minMax"/>
        </c:scaling>
        <c:delete val="0"/>
        <c:axPos val="l"/>
        <c:majorGridlines>
          <c:spPr>
            <a:ln w="9525" cap="flat" cmpd="sng" algn="ctr">
              <a:solidFill>
                <a:schemeClr val="lt1">
                  <a:lumMod val="95000"/>
                  <a:alpha val="10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lt1">
                    <a:lumMod val="85000"/>
                  </a:schemeClr>
                </a:solidFill>
                <a:latin typeface="Arial" panose="020B0604020202020204" pitchFamily="34" charset="0"/>
                <a:ea typeface="+mn-ea"/>
                <a:cs typeface="Arial" panose="020B0604020202020204" pitchFamily="34" charset="0"/>
              </a:defRPr>
            </a:pPr>
            <a:endParaRPr lang="es-CO"/>
          </a:p>
        </c:txPr>
        <c:crossAx val="374660128"/>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400" b="0" i="0" u="none" strike="noStrike" kern="1200" baseline="0">
              <a:solidFill>
                <a:schemeClr val="lt1">
                  <a:lumMod val="85000"/>
                </a:schemeClr>
              </a:solidFill>
              <a:latin typeface="Arial" panose="020B0604020202020204" pitchFamily="34" charset="0"/>
              <a:ea typeface="+mn-ea"/>
              <a:cs typeface="Arial" panose="020B0604020202020204" pitchFamily="34" charset="0"/>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sz="1400">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0673391446212091E-2"/>
          <c:y val="2.7148900134346024E-2"/>
          <c:w val="0.96828040679461169"/>
          <c:h val="0.7817818747026416"/>
        </c:manualLayout>
      </c:layout>
      <c:barChart>
        <c:barDir val="col"/>
        <c:grouping val="clustered"/>
        <c:varyColors val="0"/>
        <c:ser>
          <c:idx val="2"/>
          <c:order val="0"/>
          <c:tx>
            <c:strRef>
              <c:f>'ATENCIÓN POR PROFESIONAL'!$C$17</c:f>
              <c:strCache>
                <c:ptCount val="1"/>
                <c:pt idx="0">
                  <c:v>I TRIMESTRE</c:v>
                </c:pt>
              </c:strCache>
            </c:strRef>
          </c:tx>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lt1">
                        <a:lumMod val="85000"/>
                      </a:schemeClr>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f>('ATENCIÓN POR PROFESIONAL'!$D$13:$E$13,'ATENCIÓN POR PROFESIONAL'!$D$17:$E$17,'ATENCIÓN POR PROFESIONAL'!$D$21:$E$21,'ATENCIÓN POR PROFESIONAL'!$D$25:$E$25,'ATENCIÓN POR PROFESIONAL'!$D$29:$E$29)</c:f>
              <c:strCache>
                <c:ptCount val="10"/>
                <c:pt idx="0">
                  <c:v>TOTAL DE CONSULTAS REALIZADAS POR ÁREA</c:v>
                </c:pt>
                <c:pt idx="1">
                  <c:v>TOTAL DE PROFESIONALES CONTRATADOS POR ÁREA</c:v>
                </c:pt>
                <c:pt idx="2">
                  <c:v>106</c:v>
                </c:pt>
                <c:pt idx="3">
                  <c:v>21</c:v>
                </c:pt>
                <c:pt idx="4">
                  <c:v>2.907</c:v>
                </c:pt>
                <c:pt idx="5">
                  <c:v>21</c:v>
                </c:pt>
                <c:pt idx="6">
                  <c:v>1.390</c:v>
                </c:pt>
                <c:pt idx="7">
                  <c:v>0</c:v>
                </c:pt>
                <c:pt idx="8">
                  <c:v>1.274</c:v>
                </c:pt>
                <c:pt idx="9">
                  <c:v>21</c:v>
                </c:pt>
              </c:strCache>
            </c:strRef>
          </c:cat>
          <c:val>
            <c:numRef>
              <c:f>'ATENCIÓN POR PROFESIONAL'!$D$17:$E$17</c:f>
              <c:numCache>
                <c:formatCode>#,##0</c:formatCode>
                <c:ptCount val="2"/>
                <c:pt idx="0">
                  <c:v>106</c:v>
                </c:pt>
                <c:pt idx="1">
                  <c:v>21</c:v>
                </c:pt>
              </c:numCache>
            </c:numRef>
          </c:val>
          <c:extLst>
            <c:ext xmlns:c16="http://schemas.microsoft.com/office/drawing/2014/chart" uri="{C3380CC4-5D6E-409C-BE32-E72D297353CC}">
              <c16:uniqueId val="{00000000-7970-41A8-B6C5-5E11F24686E7}"/>
            </c:ext>
          </c:extLst>
        </c:ser>
        <c:ser>
          <c:idx val="0"/>
          <c:order val="1"/>
          <c:tx>
            <c:strRef>
              <c:f>'OPORTUNIDAD DE SERVICIO POR ÁRE'!$C$21</c:f>
              <c:strCache>
                <c:ptCount val="1"/>
                <c:pt idx="0">
                  <c:v>II TRIMESTRE</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lt1">
                        <a:lumMod val="85000"/>
                      </a:schemeClr>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f>('ATENCIÓN POR PROFESIONAL'!$D$13:$E$13,'ATENCIÓN POR PROFESIONAL'!$D$17:$E$17,'ATENCIÓN POR PROFESIONAL'!$D$21:$E$21,'ATENCIÓN POR PROFESIONAL'!$D$25:$E$25,'ATENCIÓN POR PROFESIONAL'!$D$29:$E$29)</c:f>
              <c:strCache>
                <c:ptCount val="10"/>
                <c:pt idx="0">
                  <c:v>TOTAL DE CONSULTAS REALIZADAS POR ÁREA</c:v>
                </c:pt>
                <c:pt idx="1">
                  <c:v>TOTAL DE PROFESIONALES CONTRATADOS POR ÁREA</c:v>
                </c:pt>
                <c:pt idx="2">
                  <c:v>106</c:v>
                </c:pt>
                <c:pt idx="3">
                  <c:v>21</c:v>
                </c:pt>
                <c:pt idx="4">
                  <c:v>2.907</c:v>
                </c:pt>
                <c:pt idx="5">
                  <c:v>21</c:v>
                </c:pt>
                <c:pt idx="6">
                  <c:v>1.390</c:v>
                </c:pt>
                <c:pt idx="7">
                  <c:v>0</c:v>
                </c:pt>
                <c:pt idx="8">
                  <c:v>1.274</c:v>
                </c:pt>
                <c:pt idx="9">
                  <c:v>21</c:v>
                </c:pt>
              </c:strCache>
            </c:strRef>
          </c:cat>
          <c:val>
            <c:numRef>
              <c:f>'ATENCIÓN POR PROFESIONAL'!$D$21:$E$21</c:f>
              <c:numCache>
                <c:formatCode>#,##0</c:formatCode>
                <c:ptCount val="2"/>
                <c:pt idx="0">
                  <c:v>2907</c:v>
                </c:pt>
                <c:pt idx="1">
                  <c:v>21</c:v>
                </c:pt>
              </c:numCache>
            </c:numRef>
          </c:val>
          <c:extLst>
            <c:ext xmlns:c16="http://schemas.microsoft.com/office/drawing/2014/chart" uri="{C3380CC4-5D6E-409C-BE32-E72D297353CC}">
              <c16:uniqueId val="{00000001-7970-41A8-B6C5-5E11F24686E7}"/>
            </c:ext>
          </c:extLst>
        </c:ser>
        <c:ser>
          <c:idx val="3"/>
          <c:order val="2"/>
          <c:tx>
            <c:strRef>
              <c:f>'ATENCIÓN POR PROFESIONAL'!$C$25</c:f>
              <c:strCache>
                <c:ptCount val="1"/>
                <c:pt idx="0">
                  <c:v>III TRIMESTRE</c:v>
                </c:pt>
              </c:strCache>
            </c:strRef>
          </c:tx>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lt1">
                        <a:lumMod val="85000"/>
                      </a:schemeClr>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f>('ATENCIÓN POR PROFESIONAL'!$D$13:$E$13,'ATENCIÓN POR PROFESIONAL'!$D$17:$E$17,'ATENCIÓN POR PROFESIONAL'!$D$21:$E$21,'ATENCIÓN POR PROFESIONAL'!$D$25:$E$25,'ATENCIÓN POR PROFESIONAL'!$D$29:$E$29)</c:f>
              <c:strCache>
                <c:ptCount val="10"/>
                <c:pt idx="0">
                  <c:v>TOTAL DE CONSULTAS REALIZADAS POR ÁREA</c:v>
                </c:pt>
                <c:pt idx="1">
                  <c:v>TOTAL DE PROFESIONALES CONTRATADOS POR ÁREA</c:v>
                </c:pt>
                <c:pt idx="2">
                  <c:v>106</c:v>
                </c:pt>
                <c:pt idx="3">
                  <c:v>21</c:v>
                </c:pt>
                <c:pt idx="4">
                  <c:v>2.907</c:v>
                </c:pt>
                <c:pt idx="5">
                  <c:v>21</c:v>
                </c:pt>
                <c:pt idx="6">
                  <c:v>1.390</c:v>
                </c:pt>
                <c:pt idx="7">
                  <c:v>0</c:v>
                </c:pt>
                <c:pt idx="8">
                  <c:v>1.274</c:v>
                </c:pt>
                <c:pt idx="9">
                  <c:v>21</c:v>
                </c:pt>
              </c:strCache>
            </c:strRef>
          </c:cat>
          <c:val>
            <c:numRef>
              <c:f>'ATENCIÓN POR PROFESIONAL'!$D$25:$E$25</c:f>
              <c:numCache>
                <c:formatCode>#,##0</c:formatCode>
                <c:ptCount val="2"/>
                <c:pt idx="0">
                  <c:v>1390</c:v>
                </c:pt>
                <c:pt idx="1">
                  <c:v>0</c:v>
                </c:pt>
              </c:numCache>
            </c:numRef>
          </c:val>
          <c:extLst>
            <c:ext xmlns:c16="http://schemas.microsoft.com/office/drawing/2014/chart" uri="{C3380CC4-5D6E-409C-BE32-E72D297353CC}">
              <c16:uniqueId val="{00000002-7970-41A8-B6C5-5E11F24686E7}"/>
            </c:ext>
          </c:extLst>
        </c:ser>
        <c:ser>
          <c:idx val="1"/>
          <c:order val="3"/>
          <c:tx>
            <c:strRef>
              <c:f>'ATENCIÓN POR PROFESIONAL'!$C$29</c:f>
              <c:strCache>
                <c:ptCount val="1"/>
                <c:pt idx="0">
                  <c:v>IV TRIMESTRE</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lt1">
                        <a:lumMod val="85000"/>
                      </a:schemeClr>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f>('ATENCIÓN POR PROFESIONAL'!$D$13:$E$13,'ATENCIÓN POR PROFESIONAL'!$D$17:$E$17,'ATENCIÓN POR PROFESIONAL'!$D$21:$E$21,'ATENCIÓN POR PROFESIONAL'!$D$25:$E$25,'ATENCIÓN POR PROFESIONAL'!$D$29:$E$29)</c:f>
              <c:strCache>
                <c:ptCount val="10"/>
                <c:pt idx="0">
                  <c:v>TOTAL DE CONSULTAS REALIZADAS POR ÁREA</c:v>
                </c:pt>
                <c:pt idx="1">
                  <c:v>TOTAL DE PROFESIONALES CONTRATADOS POR ÁREA</c:v>
                </c:pt>
                <c:pt idx="2">
                  <c:v>106</c:v>
                </c:pt>
                <c:pt idx="3">
                  <c:v>21</c:v>
                </c:pt>
                <c:pt idx="4">
                  <c:v>2.907</c:v>
                </c:pt>
                <c:pt idx="5">
                  <c:v>21</c:v>
                </c:pt>
                <c:pt idx="6">
                  <c:v>1.390</c:v>
                </c:pt>
                <c:pt idx="7">
                  <c:v>0</c:v>
                </c:pt>
                <c:pt idx="8">
                  <c:v>1.274</c:v>
                </c:pt>
                <c:pt idx="9">
                  <c:v>21</c:v>
                </c:pt>
              </c:strCache>
            </c:strRef>
          </c:cat>
          <c:val>
            <c:numRef>
              <c:f>'ATENCIÓN POR PROFESIONAL'!$D$29:$E$29</c:f>
              <c:numCache>
                <c:formatCode>#,##0</c:formatCode>
                <c:ptCount val="2"/>
                <c:pt idx="0">
                  <c:v>1274</c:v>
                </c:pt>
                <c:pt idx="1">
                  <c:v>21</c:v>
                </c:pt>
              </c:numCache>
            </c:numRef>
          </c:val>
          <c:extLst>
            <c:ext xmlns:c16="http://schemas.microsoft.com/office/drawing/2014/chart" uri="{C3380CC4-5D6E-409C-BE32-E72D297353CC}">
              <c16:uniqueId val="{00000003-7970-41A8-B6C5-5E11F24686E7}"/>
            </c:ext>
          </c:extLst>
        </c:ser>
        <c:dLbls>
          <c:showLegendKey val="0"/>
          <c:showVal val="0"/>
          <c:showCatName val="0"/>
          <c:showSerName val="0"/>
          <c:showPercent val="0"/>
          <c:showBubbleSize val="0"/>
        </c:dLbls>
        <c:gapWidth val="100"/>
        <c:overlap val="-24"/>
        <c:axId val="374660128"/>
        <c:axId val="374656992"/>
      </c:barChart>
      <c:catAx>
        <c:axId val="374660128"/>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60000000" spcFirstLastPara="1" vertOverflow="ellipsis" vert="horz" wrap="square" anchor="ctr" anchorCtr="1"/>
          <a:lstStyle/>
          <a:p>
            <a:pPr>
              <a:defRPr sz="1400" b="0" i="0" u="none" strike="noStrike" kern="1200" baseline="0">
                <a:solidFill>
                  <a:schemeClr val="lt1">
                    <a:lumMod val="85000"/>
                  </a:schemeClr>
                </a:solidFill>
                <a:latin typeface="Arial" panose="020B0604020202020204" pitchFamily="34" charset="0"/>
                <a:ea typeface="+mn-ea"/>
                <a:cs typeface="Arial" panose="020B0604020202020204" pitchFamily="34" charset="0"/>
              </a:defRPr>
            </a:pPr>
            <a:endParaRPr lang="es-CO"/>
          </a:p>
        </c:txPr>
        <c:crossAx val="374656992"/>
        <c:crosses val="autoZero"/>
        <c:auto val="1"/>
        <c:lblAlgn val="ctr"/>
        <c:lblOffset val="100"/>
        <c:noMultiLvlLbl val="0"/>
      </c:catAx>
      <c:valAx>
        <c:axId val="374656992"/>
        <c:scaling>
          <c:orientation val="minMax"/>
        </c:scaling>
        <c:delete val="0"/>
        <c:axPos val="l"/>
        <c:majorGridlines>
          <c:spPr>
            <a:ln w="9525" cap="flat" cmpd="sng" algn="ctr">
              <a:solidFill>
                <a:schemeClr val="lt1">
                  <a:lumMod val="95000"/>
                  <a:alpha val="10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lt1">
                    <a:lumMod val="85000"/>
                  </a:schemeClr>
                </a:solidFill>
                <a:latin typeface="Arial" panose="020B0604020202020204" pitchFamily="34" charset="0"/>
                <a:ea typeface="+mn-ea"/>
                <a:cs typeface="Arial" panose="020B0604020202020204" pitchFamily="34" charset="0"/>
              </a:defRPr>
            </a:pPr>
            <a:endParaRPr lang="es-CO"/>
          </a:p>
        </c:txPr>
        <c:crossAx val="37466012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0" i="0" u="none" strike="noStrike" kern="1200" baseline="0">
              <a:solidFill>
                <a:schemeClr val="lt1">
                  <a:lumMod val="85000"/>
                </a:schemeClr>
              </a:solidFill>
              <a:latin typeface="Arial" panose="020B0604020202020204" pitchFamily="34" charset="0"/>
              <a:ea typeface="+mn-ea"/>
              <a:cs typeface="Arial" panose="020B0604020202020204" pitchFamily="34" charset="0"/>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sz="1400">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0673391446212091E-2"/>
          <c:y val="2.7148900134346024E-2"/>
          <c:w val="0.96828040679461169"/>
          <c:h val="0.7817818747026416"/>
        </c:manualLayout>
      </c:layout>
      <c:barChart>
        <c:barDir val="col"/>
        <c:grouping val="clustered"/>
        <c:varyColors val="0"/>
        <c:ser>
          <c:idx val="2"/>
          <c:order val="0"/>
          <c:tx>
            <c:strRef>
              <c:f>'CUMPLIMIENTO METAS PROYECTO'!$C$17</c:f>
              <c:strCache>
                <c:ptCount val="1"/>
                <c:pt idx="0">
                  <c:v>I TRIMESTRE</c:v>
                </c:pt>
              </c:strCache>
            </c:strRef>
          </c:tx>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lt1">
                        <a:lumMod val="85000"/>
                      </a:schemeClr>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'CUMPLIMIENTO METAS PROYECTO'!$D$17:$E$17</c15:sqref>
                  </c15:fullRef>
                </c:ext>
              </c:extLst>
              <c:f>'CUMPLIMIENTO METAS PROYECTO'!$D$17</c:f>
              <c:numCache>
                <c:formatCode>#,##0</c:formatCode>
                <c:ptCount val="1"/>
                <c:pt idx="0">
                  <c:v>2</c:v>
                </c:pt>
              </c:numCache>
            </c:numRef>
          </c:val>
          <c:extLst>
            <c:ext xmlns:c16="http://schemas.microsoft.com/office/drawing/2014/chart" uri="{C3380CC4-5D6E-409C-BE32-E72D297353CC}">
              <c16:uniqueId val="{00000000-A91B-4127-9AAF-F2650BE5334A}"/>
            </c:ext>
          </c:extLst>
        </c:ser>
        <c:ser>
          <c:idx val="0"/>
          <c:order val="1"/>
          <c:tx>
            <c:strRef>
              <c:f>'CUMPLIMIENTO METAS PROYECTO'!$C$21</c:f>
              <c:strCache>
                <c:ptCount val="1"/>
                <c:pt idx="0">
                  <c:v>II TRIMESTRE</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lt1">
                        <a:lumMod val="85000"/>
                      </a:schemeClr>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'CUMPLIMIENTO METAS PROYECTO'!$D$21:$E$21</c15:sqref>
                  </c15:fullRef>
                </c:ext>
              </c:extLst>
              <c:f>'CUMPLIMIENTO METAS PROYECTO'!$D$21</c:f>
              <c:numCache>
                <c:formatCode>#,##0</c:formatCode>
                <c:ptCount val="1"/>
                <c:pt idx="0">
                  <c:v>4</c:v>
                </c:pt>
              </c:numCache>
            </c:numRef>
          </c:val>
          <c:extLst>
            <c:ext xmlns:c16="http://schemas.microsoft.com/office/drawing/2014/chart" uri="{C3380CC4-5D6E-409C-BE32-E72D297353CC}">
              <c16:uniqueId val="{00000001-A91B-4127-9AAF-F2650BE5334A}"/>
            </c:ext>
          </c:extLst>
        </c:ser>
        <c:ser>
          <c:idx val="3"/>
          <c:order val="2"/>
          <c:tx>
            <c:strRef>
              <c:f>'CUMPLIMIENTO METAS PROYECTO'!$C$25</c:f>
              <c:strCache>
                <c:ptCount val="1"/>
                <c:pt idx="0">
                  <c:v>III TRIMESTRE</c:v>
                </c:pt>
              </c:strCache>
            </c:strRef>
          </c:tx>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lt1">
                        <a:lumMod val="85000"/>
                      </a:schemeClr>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'CUMPLIMIENTO METAS PROYECTO'!$D$25:$E$25</c15:sqref>
                  </c15:fullRef>
                </c:ext>
              </c:extLst>
              <c:f>'CUMPLIMIENTO METAS PROYECTO'!$D$25</c:f>
              <c:numCache>
                <c:formatCode>#,##0</c:formatCode>
                <c:ptCount val="1"/>
                <c:pt idx="0">
                  <c:v>16</c:v>
                </c:pt>
              </c:numCache>
            </c:numRef>
          </c:val>
          <c:extLst>
            <c:ext xmlns:c16="http://schemas.microsoft.com/office/drawing/2014/chart" uri="{C3380CC4-5D6E-409C-BE32-E72D297353CC}">
              <c16:uniqueId val="{00000002-A91B-4127-9AAF-F2650BE5334A}"/>
            </c:ext>
          </c:extLst>
        </c:ser>
        <c:ser>
          <c:idx val="1"/>
          <c:order val="3"/>
          <c:tx>
            <c:strRef>
              <c:f>'CUMPLIMIENTO METAS PROYECTO'!$C$29</c:f>
              <c:strCache>
                <c:ptCount val="1"/>
                <c:pt idx="0">
                  <c:v>IV TRIMESTRE</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lt1">
                        <a:lumMod val="85000"/>
                      </a:schemeClr>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'CUMPLIMIENTO METAS PROYECTO'!$D$29:$E$29</c15:sqref>
                  </c15:fullRef>
                </c:ext>
              </c:extLst>
              <c:f>'CUMPLIMIENTO METAS PROYECTO'!$D$29</c:f>
              <c:numCache>
                <c:formatCode>#,##0</c:formatCode>
                <c:ptCount val="1"/>
                <c:pt idx="0">
                  <c:v>16</c:v>
                </c:pt>
              </c:numCache>
            </c:numRef>
          </c:val>
          <c:extLst>
            <c:ext xmlns:c16="http://schemas.microsoft.com/office/drawing/2014/chart" uri="{C3380CC4-5D6E-409C-BE32-E72D297353CC}">
              <c16:uniqueId val="{00000003-A91B-4127-9AAF-F2650BE5334A}"/>
            </c:ext>
          </c:extLst>
        </c:ser>
        <c:dLbls>
          <c:showLegendKey val="0"/>
          <c:showVal val="0"/>
          <c:showCatName val="0"/>
          <c:showSerName val="0"/>
          <c:showPercent val="0"/>
          <c:showBubbleSize val="0"/>
        </c:dLbls>
        <c:gapWidth val="100"/>
        <c:overlap val="-24"/>
        <c:axId val="374660128"/>
        <c:axId val="374656992"/>
      </c:barChart>
      <c:catAx>
        <c:axId val="374660128"/>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60000000" spcFirstLastPara="1" vertOverflow="ellipsis" vert="horz" wrap="square" anchor="ctr" anchorCtr="1"/>
          <a:lstStyle/>
          <a:p>
            <a:pPr>
              <a:defRPr sz="1400" b="0" i="0" u="none" strike="noStrike" kern="1200" baseline="0">
                <a:solidFill>
                  <a:schemeClr val="lt1">
                    <a:lumMod val="85000"/>
                  </a:schemeClr>
                </a:solidFill>
                <a:latin typeface="Arial" panose="020B0604020202020204" pitchFamily="34" charset="0"/>
                <a:ea typeface="+mn-ea"/>
                <a:cs typeface="Arial" panose="020B0604020202020204" pitchFamily="34" charset="0"/>
              </a:defRPr>
            </a:pPr>
            <a:endParaRPr lang="es-CO"/>
          </a:p>
        </c:txPr>
        <c:crossAx val="374656992"/>
        <c:crosses val="autoZero"/>
        <c:auto val="1"/>
        <c:lblAlgn val="ctr"/>
        <c:lblOffset val="100"/>
        <c:noMultiLvlLbl val="0"/>
      </c:catAx>
      <c:valAx>
        <c:axId val="374656992"/>
        <c:scaling>
          <c:orientation val="minMax"/>
        </c:scaling>
        <c:delete val="0"/>
        <c:axPos val="l"/>
        <c:majorGridlines>
          <c:spPr>
            <a:ln w="9525" cap="flat" cmpd="sng" algn="ctr">
              <a:solidFill>
                <a:schemeClr val="lt1">
                  <a:lumMod val="95000"/>
                  <a:alpha val="10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lt1">
                    <a:lumMod val="85000"/>
                  </a:schemeClr>
                </a:solidFill>
                <a:latin typeface="Arial" panose="020B0604020202020204" pitchFamily="34" charset="0"/>
                <a:ea typeface="+mn-ea"/>
                <a:cs typeface="Arial" panose="020B0604020202020204" pitchFamily="34" charset="0"/>
              </a:defRPr>
            </a:pPr>
            <a:endParaRPr lang="es-CO"/>
          </a:p>
        </c:txPr>
        <c:crossAx val="37466012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0" i="0" u="none" strike="noStrike" kern="1200" baseline="0">
              <a:solidFill>
                <a:schemeClr val="lt1">
                  <a:lumMod val="85000"/>
                </a:schemeClr>
              </a:solidFill>
              <a:latin typeface="Arial" panose="020B0604020202020204" pitchFamily="34" charset="0"/>
              <a:ea typeface="+mn-ea"/>
              <a:cs typeface="Arial" panose="020B0604020202020204" pitchFamily="34" charset="0"/>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sz="1400">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0673391446212091E-2"/>
          <c:y val="2.7148900134346024E-2"/>
          <c:w val="0.96828040679461169"/>
          <c:h val="0.7817818747026416"/>
        </c:manualLayout>
      </c:layout>
      <c:barChart>
        <c:barDir val="col"/>
        <c:grouping val="clustered"/>
        <c:varyColors val="0"/>
        <c:ser>
          <c:idx val="2"/>
          <c:order val="0"/>
          <c:tx>
            <c:strRef>
              <c:f>'CUMPLIMIENTO DEL PRESUPUESTO'!$C$17</c:f>
              <c:strCache>
                <c:ptCount val="1"/>
                <c:pt idx="0">
                  <c:v>I TRIMESTRE</c:v>
                </c:pt>
              </c:strCache>
            </c:strRef>
          </c:tx>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lt1">
                        <a:lumMod val="8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'CUMPLIMIENTO DEL PRESUPUESTO'!$D$17</c:f>
              <c:numCache>
                <c:formatCode>#,##0</c:formatCode>
                <c:ptCount val="1"/>
                <c:pt idx="0">
                  <c:v>3058374549.5</c:v>
                </c:pt>
              </c:numCache>
            </c:numRef>
          </c:val>
          <c:extLst>
            <c:ext xmlns:c16="http://schemas.microsoft.com/office/drawing/2014/chart" uri="{C3380CC4-5D6E-409C-BE32-E72D297353CC}">
              <c16:uniqueId val="{00000000-DAB8-417D-BECB-5C7C0B6F114F}"/>
            </c:ext>
          </c:extLst>
        </c:ser>
        <c:ser>
          <c:idx val="0"/>
          <c:order val="1"/>
          <c:tx>
            <c:strRef>
              <c:f>'CUMPLIMIENTO DEL PRESUPUESTO'!$C$21</c:f>
              <c:strCache>
                <c:ptCount val="1"/>
                <c:pt idx="0">
                  <c:v>II TRIMESTRE</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lt1">
                        <a:lumMod val="8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'CUMPLIMIENTO DEL PRESUPUESTO'!$D$21</c:f>
              <c:numCache>
                <c:formatCode>#,##0</c:formatCode>
                <c:ptCount val="1"/>
                <c:pt idx="0">
                  <c:v>13390483156.33</c:v>
                </c:pt>
              </c:numCache>
            </c:numRef>
          </c:val>
          <c:extLst>
            <c:ext xmlns:c16="http://schemas.microsoft.com/office/drawing/2014/chart" uri="{C3380CC4-5D6E-409C-BE32-E72D297353CC}">
              <c16:uniqueId val="{00000001-DAB8-417D-BECB-5C7C0B6F114F}"/>
            </c:ext>
          </c:extLst>
        </c:ser>
        <c:ser>
          <c:idx val="3"/>
          <c:order val="2"/>
          <c:tx>
            <c:strRef>
              <c:f>'CUMPLIMIENTO DEL PRESUPUESTO'!$C$25</c:f>
              <c:strCache>
                <c:ptCount val="1"/>
                <c:pt idx="0">
                  <c:v>III TRIMESTRE</c:v>
                </c:pt>
              </c:strCache>
            </c:strRef>
          </c:tx>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lt1">
                        <a:lumMod val="8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'CUMPLIMIENTO DEL PRESUPUESTO'!$D$25</c:f>
              <c:numCache>
                <c:formatCode>#,##0</c:formatCode>
                <c:ptCount val="1"/>
                <c:pt idx="0">
                  <c:v>16234939900</c:v>
                </c:pt>
              </c:numCache>
            </c:numRef>
          </c:val>
          <c:extLst>
            <c:ext xmlns:c16="http://schemas.microsoft.com/office/drawing/2014/chart" uri="{C3380CC4-5D6E-409C-BE32-E72D297353CC}">
              <c16:uniqueId val="{00000002-DAB8-417D-BECB-5C7C0B6F114F}"/>
            </c:ext>
          </c:extLst>
        </c:ser>
        <c:ser>
          <c:idx val="1"/>
          <c:order val="3"/>
          <c:tx>
            <c:strRef>
              <c:f>'CUMPLIMIENTO DEL PRESUPUESTO'!$C$29</c:f>
              <c:strCache>
                <c:ptCount val="1"/>
                <c:pt idx="0">
                  <c:v>IV TRIMESTRE</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lt1">
                        <a:lumMod val="8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'CUMPLIMIENTO DEL PRESUPUESTO'!$D$29</c:f>
              <c:numCache>
                <c:formatCode>#,##0</c:formatCode>
                <c:ptCount val="1"/>
                <c:pt idx="0">
                  <c:v>22900991391.060001</c:v>
                </c:pt>
              </c:numCache>
            </c:numRef>
          </c:val>
          <c:extLst>
            <c:ext xmlns:c16="http://schemas.microsoft.com/office/drawing/2014/chart" uri="{C3380CC4-5D6E-409C-BE32-E72D297353CC}">
              <c16:uniqueId val="{00000003-DAB8-417D-BECB-5C7C0B6F114F}"/>
            </c:ext>
          </c:extLst>
        </c:ser>
        <c:dLbls>
          <c:dLblPos val="outEnd"/>
          <c:showLegendKey val="0"/>
          <c:showVal val="1"/>
          <c:showCatName val="0"/>
          <c:showSerName val="0"/>
          <c:showPercent val="0"/>
          <c:showBubbleSize val="0"/>
        </c:dLbls>
        <c:gapWidth val="100"/>
        <c:overlap val="-24"/>
        <c:axId val="374660128"/>
        <c:axId val="374656992"/>
        <c:extLst>
          <c:ext xmlns:c15="http://schemas.microsoft.com/office/drawing/2012/chart" uri="{02D57815-91ED-43cb-92C2-25804820EDAC}">
            <c15:filteredBarSeries>
              <c15:ser>
                <c:idx val="4"/>
                <c:order val="4"/>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lt1">
                              <a:lumMod val="8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uri="{CE6537A1-D6FC-4f65-9D91-7224C49458BB}">
                      <c15:showLeaderLines val="1"/>
                      <c15:leaderLines>
                        <c:spPr>
                          <a:ln w="9525">
                            <a:solidFill>
                              <a:schemeClr val="lt1">
                                <a:lumMod val="95000"/>
                                <a:alpha val="54000"/>
                              </a:schemeClr>
                            </a:solidFill>
                          </a:ln>
                          <a:effectLst/>
                        </c:spPr>
                      </c15:leaderLines>
                    </c:ext>
                  </c:extLst>
                </c:dLbls>
                <c:val>
                  <c:numRef>
                    <c:extLst>
                      <c:ext uri="{02D57815-91ED-43cb-92C2-25804820EDAC}">
                        <c15:formulaRef>
                          <c15:sqref>'CUMPLIMIENTO DEL PRESUPUESTO'!$E$17</c15:sqref>
                        </c15:formulaRef>
                      </c:ext>
                    </c:extLst>
                    <c:numCache>
                      <c:formatCode>#,##0</c:formatCode>
                      <c:ptCount val="1"/>
                    </c:numCache>
                  </c:numRef>
                </c:val>
                <c:extLst>
                  <c:ext xmlns:c16="http://schemas.microsoft.com/office/drawing/2014/chart" uri="{C3380CC4-5D6E-409C-BE32-E72D297353CC}">
                    <c16:uniqueId val="{00000001-3BA3-4586-A5BD-EBC4BC2E3F94}"/>
                  </c:ext>
                </c:extLst>
              </c15:ser>
            </c15:filteredBarSeries>
            <c15:filteredBarSeries>
              <c15:ser>
                <c:idx val="5"/>
                <c:order val="5"/>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lt1">
                              <a:lumMod val="8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extLst xmlns:c15="http://schemas.microsoft.com/office/drawing/2012/chart">
                      <c:ext xmlns:c15="http://schemas.microsoft.com/office/drawing/2012/chart" uri="{02D57815-91ED-43cb-92C2-25804820EDAC}">
                        <c15:formulaRef>
                          <c15:sqref>'CUMPLIMIENTO DEL PRESUPUESTO'!$C$21:$D$21</c15:sqref>
                        </c15:formulaRef>
                      </c:ext>
                    </c:extLst>
                    <c:numCache>
                      <c:formatCode>#,##0</c:formatCode>
                      <c:ptCount val="2"/>
                      <c:pt idx="0" formatCode="General">
                        <c:v>0</c:v>
                      </c:pt>
                      <c:pt idx="1">
                        <c:v>13390483156.33</c:v>
                      </c:pt>
                    </c:numCache>
                  </c:numRef>
                </c:val>
                <c:extLst xmlns:c15="http://schemas.microsoft.com/office/drawing/2012/chart">
                  <c:ext xmlns:c16="http://schemas.microsoft.com/office/drawing/2014/chart" uri="{C3380CC4-5D6E-409C-BE32-E72D297353CC}">
                    <c16:uniqueId val="{00000002-3BA3-4586-A5BD-EBC4BC2E3F94}"/>
                  </c:ext>
                </c:extLst>
              </c15:ser>
            </c15:filteredBarSeries>
            <c15:filteredBarSeries>
              <c15:ser>
                <c:idx val="6"/>
                <c:order val="6"/>
                <c:spPr>
                  <a:gradFill rotWithShape="1">
                    <a:gsLst>
                      <a:gs pos="0">
                        <a:schemeClr val="accent1">
                          <a:lumMod val="60000"/>
                          <a:satMod val="103000"/>
                          <a:lumMod val="102000"/>
                          <a:tint val="94000"/>
                        </a:schemeClr>
                      </a:gs>
                      <a:gs pos="50000">
                        <a:schemeClr val="accent1">
                          <a:lumMod val="60000"/>
                          <a:satMod val="110000"/>
                          <a:lumMod val="100000"/>
                          <a:shade val="100000"/>
                        </a:schemeClr>
                      </a:gs>
                      <a:gs pos="100000">
                        <a:schemeClr val="accent1">
                          <a:lumMod val="6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lt1">
                              <a:lumMod val="8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extLst xmlns:c15="http://schemas.microsoft.com/office/drawing/2012/chart">
                      <c:ext xmlns:c15="http://schemas.microsoft.com/office/drawing/2012/chart" uri="{02D57815-91ED-43cb-92C2-25804820EDAC}">
                        <c15:formulaRef>
                          <c15:sqref>'CUMPLIMIENTO DEL PRESUPUESTO'!$E$18</c15:sqref>
                        </c15:formulaRef>
                      </c:ext>
                    </c:extLst>
                    <c:numCache>
                      <c:formatCode>#,##0</c:formatCode>
                      <c:ptCount val="1"/>
                      <c:pt idx="0">
                        <c:v>12319050485.5</c:v>
                      </c:pt>
                    </c:numCache>
                  </c:numRef>
                </c:val>
                <c:extLst xmlns:c15="http://schemas.microsoft.com/office/drawing/2012/chart">
                  <c:ext xmlns:c16="http://schemas.microsoft.com/office/drawing/2014/chart" uri="{C3380CC4-5D6E-409C-BE32-E72D297353CC}">
                    <c16:uniqueId val="{00000003-3BA3-4586-A5BD-EBC4BC2E3F94}"/>
                  </c:ext>
                </c:extLst>
              </c15:ser>
            </c15:filteredBarSeries>
            <c15:filteredBarSeries>
              <c15:ser>
                <c:idx val="7"/>
                <c:order val="7"/>
                <c:spPr>
                  <a:gradFill rotWithShape="1">
                    <a:gsLst>
                      <a:gs pos="0">
                        <a:schemeClr val="accent2">
                          <a:lumMod val="60000"/>
                          <a:satMod val="103000"/>
                          <a:lumMod val="102000"/>
                          <a:tint val="94000"/>
                        </a:schemeClr>
                      </a:gs>
                      <a:gs pos="50000">
                        <a:schemeClr val="accent2">
                          <a:lumMod val="60000"/>
                          <a:satMod val="110000"/>
                          <a:lumMod val="100000"/>
                          <a:shade val="100000"/>
                        </a:schemeClr>
                      </a:gs>
                      <a:gs pos="100000">
                        <a:schemeClr val="accent2">
                          <a:lumMod val="6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lt1">
                              <a:lumMod val="8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extLst xmlns:c15="http://schemas.microsoft.com/office/drawing/2012/chart">
                      <c:ext xmlns:c15="http://schemas.microsoft.com/office/drawing/2012/chart" uri="{02D57815-91ED-43cb-92C2-25804820EDAC}">
                        <c15:formulaRef>
                          <c15:sqref>'CUMPLIMIENTO DEL PRESUPUESTO'!$E$19</c15:sqref>
                        </c15:formulaRef>
                      </c:ext>
                    </c:extLst>
                    <c:numCache>
                      <c:formatCode>#,##0</c:formatCode>
                      <c:ptCount val="1"/>
                    </c:numCache>
                  </c:numRef>
                </c:val>
                <c:extLst xmlns:c15="http://schemas.microsoft.com/office/drawing/2012/chart">
                  <c:ext xmlns:c16="http://schemas.microsoft.com/office/drawing/2014/chart" uri="{C3380CC4-5D6E-409C-BE32-E72D297353CC}">
                    <c16:uniqueId val="{00000004-3BA3-4586-A5BD-EBC4BC2E3F94}"/>
                  </c:ext>
                </c:extLst>
              </c15:ser>
            </c15:filteredBarSeries>
            <c15:filteredBarSeries>
              <c15:ser>
                <c:idx val="8"/>
                <c:order val="8"/>
                <c:spPr>
                  <a:gradFill rotWithShape="1">
                    <a:gsLst>
                      <a:gs pos="0">
                        <a:schemeClr val="accent3">
                          <a:lumMod val="60000"/>
                          <a:satMod val="103000"/>
                          <a:lumMod val="102000"/>
                          <a:tint val="94000"/>
                        </a:schemeClr>
                      </a:gs>
                      <a:gs pos="50000">
                        <a:schemeClr val="accent3">
                          <a:lumMod val="60000"/>
                          <a:satMod val="110000"/>
                          <a:lumMod val="100000"/>
                          <a:shade val="100000"/>
                        </a:schemeClr>
                      </a:gs>
                      <a:gs pos="100000">
                        <a:schemeClr val="accent3">
                          <a:lumMod val="6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lt1">
                              <a:lumMod val="8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extLst xmlns:c15="http://schemas.microsoft.com/office/drawing/2012/chart">
                      <c:ext xmlns:c15="http://schemas.microsoft.com/office/drawing/2012/chart" uri="{02D57815-91ED-43cb-92C2-25804820EDAC}">
                        <c15:formulaRef>
                          <c15:sqref>'CUMPLIMIENTO DEL PRESUPUESTO'!$E$20</c15:sqref>
                        </c15:formulaRef>
                      </c:ext>
                    </c:extLst>
                    <c:numCache>
                      <c:formatCode>#,##0</c:formatCode>
                      <c:ptCount val="1"/>
                    </c:numCache>
                  </c:numRef>
                </c:val>
                <c:extLst xmlns:c15="http://schemas.microsoft.com/office/drawing/2012/chart">
                  <c:ext xmlns:c16="http://schemas.microsoft.com/office/drawing/2014/chart" uri="{C3380CC4-5D6E-409C-BE32-E72D297353CC}">
                    <c16:uniqueId val="{00000005-3BA3-4586-A5BD-EBC4BC2E3F94}"/>
                  </c:ext>
                </c:extLst>
              </c15:ser>
            </c15:filteredBarSeries>
            <c15:filteredBarSeries>
              <c15:ser>
                <c:idx val="9"/>
                <c:order val="9"/>
                <c:spPr>
                  <a:gradFill rotWithShape="1">
                    <a:gsLst>
                      <a:gs pos="0">
                        <a:schemeClr val="accent4">
                          <a:lumMod val="60000"/>
                          <a:satMod val="103000"/>
                          <a:lumMod val="102000"/>
                          <a:tint val="94000"/>
                        </a:schemeClr>
                      </a:gs>
                      <a:gs pos="50000">
                        <a:schemeClr val="accent4">
                          <a:lumMod val="60000"/>
                          <a:satMod val="110000"/>
                          <a:lumMod val="100000"/>
                          <a:shade val="100000"/>
                        </a:schemeClr>
                      </a:gs>
                      <a:gs pos="100000">
                        <a:schemeClr val="accent4">
                          <a:lumMod val="6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lt1">
                              <a:lumMod val="8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extLst xmlns:c15="http://schemas.microsoft.com/office/drawing/2012/chart">
                      <c:ext xmlns:c15="http://schemas.microsoft.com/office/drawing/2012/chart" uri="{02D57815-91ED-43cb-92C2-25804820EDAC}">
                        <c15:formulaRef>
                          <c15:sqref>'CUMPLIMIENTO DEL PRESUPUESTO'!$E$21</c15:sqref>
                        </c15:formulaRef>
                      </c:ext>
                    </c:extLst>
                    <c:numCache>
                      <c:formatCode>#,##0</c:formatCode>
                      <c:ptCount val="1"/>
                    </c:numCache>
                  </c:numRef>
                </c:val>
                <c:extLst xmlns:c15="http://schemas.microsoft.com/office/drawing/2012/chart">
                  <c:ext xmlns:c16="http://schemas.microsoft.com/office/drawing/2014/chart" uri="{C3380CC4-5D6E-409C-BE32-E72D297353CC}">
                    <c16:uniqueId val="{00000006-3BA3-4586-A5BD-EBC4BC2E3F94}"/>
                  </c:ext>
                </c:extLst>
              </c15:ser>
            </c15:filteredBarSeries>
            <c15:filteredBarSeries>
              <c15:ser>
                <c:idx val="10"/>
                <c:order val="10"/>
                <c:spPr>
                  <a:gradFill rotWithShape="1">
                    <a:gsLst>
                      <a:gs pos="0">
                        <a:schemeClr val="accent5">
                          <a:lumMod val="60000"/>
                          <a:satMod val="103000"/>
                          <a:lumMod val="102000"/>
                          <a:tint val="94000"/>
                        </a:schemeClr>
                      </a:gs>
                      <a:gs pos="50000">
                        <a:schemeClr val="accent5">
                          <a:lumMod val="60000"/>
                          <a:satMod val="110000"/>
                          <a:lumMod val="100000"/>
                          <a:shade val="100000"/>
                        </a:schemeClr>
                      </a:gs>
                      <a:gs pos="100000">
                        <a:schemeClr val="accent5">
                          <a:lumMod val="6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lt1">
                              <a:lumMod val="8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extLst xmlns:c15="http://schemas.microsoft.com/office/drawing/2012/chart">
                      <c:ext xmlns:c15="http://schemas.microsoft.com/office/drawing/2012/chart" uri="{02D57815-91ED-43cb-92C2-25804820EDAC}">
                        <c15:formulaRef>
                          <c15:sqref>'CUMPLIMIENTO DEL PRESUPUESTO'!$C$25:$D$25</c15:sqref>
                        </c15:formulaRef>
                      </c:ext>
                    </c:extLst>
                    <c:numCache>
                      <c:formatCode>#,##0</c:formatCode>
                      <c:ptCount val="2"/>
                      <c:pt idx="0" formatCode="General">
                        <c:v>0</c:v>
                      </c:pt>
                      <c:pt idx="1">
                        <c:v>16234939900</c:v>
                      </c:pt>
                    </c:numCache>
                  </c:numRef>
                </c:val>
                <c:extLst xmlns:c15="http://schemas.microsoft.com/office/drawing/2012/chart">
                  <c:ext xmlns:c16="http://schemas.microsoft.com/office/drawing/2014/chart" uri="{C3380CC4-5D6E-409C-BE32-E72D297353CC}">
                    <c16:uniqueId val="{00000007-3BA3-4586-A5BD-EBC4BC2E3F94}"/>
                  </c:ext>
                </c:extLst>
              </c15:ser>
            </c15:filteredBarSeries>
            <c15:filteredBarSeries>
              <c15:ser>
                <c:idx val="11"/>
                <c:order val="11"/>
                <c:spPr>
                  <a:gradFill rotWithShape="1">
                    <a:gsLst>
                      <a:gs pos="0">
                        <a:schemeClr val="accent6">
                          <a:lumMod val="60000"/>
                          <a:satMod val="103000"/>
                          <a:lumMod val="102000"/>
                          <a:tint val="94000"/>
                        </a:schemeClr>
                      </a:gs>
                      <a:gs pos="50000">
                        <a:schemeClr val="accent6">
                          <a:lumMod val="60000"/>
                          <a:satMod val="110000"/>
                          <a:lumMod val="100000"/>
                          <a:shade val="100000"/>
                        </a:schemeClr>
                      </a:gs>
                      <a:gs pos="100000">
                        <a:schemeClr val="accent6">
                          <a:lumMod val="6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lt1">
                              <a:lumMod val="8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extLst xmlns:c15="http://schemas.microsoft.com/office/drawing/2012/chart">
                      <c:ext xmlns:c15="http://schemas.microsoft.com/office/drawing/2012/chart" uri="{02D57815-91ED-43cb-92C2-25804820EDAC}">
                        <c15:formulaRef>
                          <c15:sqref>'CUMPLIMIENTO DEL PRESUPUESTO'!$E$22</c15:sqref>
                        </c15:formulaRef>
                      </c:ext>
                    </c:extLst>
                    <c:numCache>
                      <c:formatCode>#,##0</c:formatCode>
                      <c:ptCount val="1"/>
                      <c:pt idx="0">
                        <c:v>17921030202.761402</c:v>
                      </c:pt>
                    </c:numCache>
                  </c:numRef>
                </c:val>
                <c:extLst xmlns:c15="http://schemas.microsoft.com/office/drawing/2012/chart">
                  <c:ext xmlns:c16="http://schemas.microsoft.com/office/drawing/2014/chart" uri="{C3380CC4-5D6E-409C-BE32-E72D297353CC}">
                    <c16:uniqueId val="{00000008-3BA3-4586-A5BD-EBC4BC2E3F94}"/>
                  </c:ext>
                </c:extLst>
              </c15:ser>
            </c15:filteredBarSeries>
            <c15:filteredBarSeries>
              <c15:ser>
                <c:idx val="12"/>
                <c:order val="12"/>
                <c:spPr>
                  <a:gradFill rotWithShape="1">
                    <a:gsLst>
                      <a:gs pos="0">
                        <a:schemeClr val="accent1">
                          <a:lumMod val="80000"/>
                          <a:lumOff val="20000"/>
                          <a:satMod val="103000"/>
                          <a:lumMod val="102000"/>
                          <a:tint val="94000"/>
                        </a:schemeClr>
                      </a:gs>
                      <a:gs pos="50000">
                        <a:schemeClr val="accent1">
                          <a:lumMod val="80000"/>
                          <a:lumOff val="20000"/>
                          <a:satMod val="110000"/>
                          <a:lumMod val="100000"/>
                          <a:shade val="100000"/>
                        </a:schemeClr>
                      </a:gs>
                      <a:gs pos="100000">
                        <a:schemeClr val="accent1">
                          <a:lumMod val="80000"/>
                          <a:lumOff val="2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lt1">
                              <a:lumMod val="8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extLst xmlns:c15="http://schemas.microsoft.com/office/drawing/2012/chart">
                      <c:ext xmlns:c15="http://schemas.microsoft.com/office/drawing/2012/chart" uri="{02D57815-91ED-43cb-92C2-25804820EDAC}">
                        <c15:formulaRef>
                          <c15:sqref>'CUMPLIMIENTO DEL PRESUPUESTO'!$E$23</c15:sqref>
                        </c15:formulaRef>
                      </c:ext>
                    </c:extLst>
                    <c:numCache>
                      <c:formatCode>#,##0</c:formatCode>
                      <c:ptCount val="1"/>
                    </c:numCache>
                  </c:numRef>
                </c:val>
                <c:extLst xmlns:c15="http://schemas.microsoft.com/office/drawing/2012/chart">
                  <c:ext xmlns:c16="http://schemas.microsoft.com/office/drawing/2014/chart" uri="{C3380CC4-5D6E-409C-BE32-E72D297353CC}">
                    <c16:uniqueId val="{00000009-3BA3-4586-A5BD-EBC4BC2E3F94}"/>
                  </c:ext>
                </c:extLst>
              </c15:ser>
            </c15:filteredBarSeries>
            <c15:filteredBarSeries>
              <c15:ser>
                <c:idx val="13"/>
                <c:order val="13"/>
                <c:spPr>
                  <a:gradFill rotWithShape="1">
                    <a:gsLst>
                      <a:gs pos="0">
                        <a:schemeClr val="accent2">
                          <a:lumMod val="80000"/>
                          <a:lumOff val="20000"/>
                          <a:satMod val="103000"/>
                          <a:lumMod val="102000"/>
                          <a:tint val="94000"/>
                        </a:schemeClr>
                      </a:gs>
                      <a:gs pos="50000">
                        <a:schemeClr val="accent2">
                          <a:lumMod val="80000"/>
                          <a:lumOff val="20000"/>
                          <a:satMod val="110000"/>
                          <a:lumMod val="100000"/>
                          <a:shade val="100000"/>
                        </a:schemeClr>
                      </a:gs>
                      <a:gs pos="100000">
                        <a:schemeClr val="accent2">
                          <a:lumMod val="80000"/>
                          <a:lumOff val="2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lt1">
                              <a:lumMod val="8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extLst xmlns:c15="http://schemas.microsoft.com/office/drawing/2012/chart">
                      <c:ext xmlns:c15="http://schemas.microsoft.com/office/drawing/2012/chart" uri="{02D57815-91ED-43cb-92C2-25804820EDAC}">
                        <c15:formulaRef>
                          <c15:sqref>'CUMPLIMIENTO DEL PRESUPUESTO'!$E$24</c15:sqref>
                        </c15:formulaRef>
                      </c:ext>
                    </c:extLst>
                    <c:numCache>
                      <c:formatCode>#,##0</c:formatCode>
                      <c:ptCount val="1"/>
                    </c:numCache>
                  </c:numRef>
                </c:val>
                <c:extLst xmlns:c15="http://schemas.microsoft.com/office/drawing/2012/chart">
                  <c:ext xmlns:c16="http://schemas.microsoft.com/office/drawing/2014/chart" uri="{C3380CC4-5D6E-409C-BE32-E72D297353CC}">
                    <c16:uniqueId val="{0000000A-3BA3-4586-A5BD-EBC4BC2E3F94}"/>
                  </c:ext>
                </c:extLst>
              </c15:ser>
            </c15:filteredBarSeries>
            <c15:filteredBarSeries>
              <c15:ser>
                <c:idx val="14"/>
                <c:order val="14"/>
                <c:spPr>
                  <a:gradFill rotWithShape="1">
                    <a:gsLst>
                      <a:gs pos="0">
                        <a:schemeClr val="accent3">
                          <a:lumMod val="80000"/>
                          <a:lumOff val="20000"/>
                          <a:satMod val="103000"/>
                          <a:lumMod val="102000"/>
                          <a:tint val="94000"/>
                        </a:schemeClr>
                      </a:gs>
                      <a:gs pos="50000">
                        <a:schemeClr val="accent3">
                          <a:lumMod val="80000"/>
                          <a:lumOff val="20000"/>
                          <a:satMod val="110000"/>
                          <a:lumMod val="100000"/>
                          <a:shade val="100000"/>
                        </a:schemeClr>
                      </a:gs>
                      <a:gs pos="100000">
                        <a:schemeClr val="accent3">
                          <a:lumMod val="80000"/>
                          <a:lumOff val="2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lt1">
                              <a:lumMod val="8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extLst xmlns:c15="http://schemas.microsoft.com/office/drawing/2012/chart">
                      <c:ext xmlns:c15="http://schemas.microsoft.com/office/drawing/2012/chart" uri="{02D57815-91ED-43cb-92C2-25804820EDAC}">
                        <c15:formulaRef>
                          <c15:sqref>'CUMPLIMIENTO DEL PRESUPUESTO'!$E$25</c15:sqref>
                        </c15:formulaRef>
                      </c:ext>
                    </c:extLst>
                    <c:numCache>
                      <c:formatCode>#,##0</c:formatCode>
                      <c:ptCount val="1"/>
                    </c:numCache>
                  </c:numRef>
                </c:val>
                <c:extLst xmlns:c15="http://schemas.microsoft.com/office/drawing/2012/chart">
                  <c:ext xmlns:c16="http://schemas.microsoft.com/office/drawing/2014/chart" uri="{C3380CC4-5D6E-409C-BE32-E72D297353CC}">
                    <c16:uniqueId val="{0000000B-3BA3-4586-A5BD-EBC4BC2E3F94}"/>
                  </c:ext>
                </c:extLst>
              </c15:ser>
            </c15:filteredBarSeries>
            <c15:filteredBarSeries>
              <c15:ser>
                <c:idx val="15"/>
                <c:order val="15"/>
                <c:spPr>
                  <a:gradFill rotWithShape="1">
                    <a:gsLst>
                      <a:gs pos="0">
                        <a:schemeClr val="accent4">
                          <a:lumMod val="80000"/>
                          <a:lumOff val="20000"/>
                          <a:satMod val="103000"/>
                          <a:lumMod val="102000"/>
                          <a:tint val="94000"/>
                        </a:schemeClr>
                      </a:gs>
                      <a:gs pos="50000">
                        <a:schemeClr val="accent4">
                          <a:lumMod val="80000"/>
                          <a:lumOff val="20000"/>
                          <a:satMod val="110000"/>
                          <a:lumMod val="100000"/>
                          <a:shade val="100000"/>
                        </a:schemeClr>
                      </a:gs>
                      <a:gs pos="100000">
                        <a:schemeClr val="accent4">
                          <a:lumMod val="80000"/>
                          <a:lumOff val="2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lt1">
                              <a:lumMod val="8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extLst xmlns:c15="http://schemas.microsoft.com/office/drawing/2012/chart">
                      <c:ext xmlns:c15="http://schemas.microsoft.com/office/drawing/2012/chart" uri="{02D57815-91ED-43cb-92C2-25804820EDAC}">
                        <c15:formulaRef>
                          <c15:sqref>'CUMPLIMIENTO DEL PRESUPUESTO'!$C$29:$D$29</c15:sqref>
                        </c15:formulaRef>
                      </c:ext>
                    </c:extLst>
                    <c:numCache>
                      <c:formatCode>#,##0</c:formatCode>
                      <c:ptCount val="2"/>
                      <c:pt idx="0" formatCode="General">
                        <c:v>0</c:v>
                      </c:pt>
                      <c:pt idx="1">
                        <c:v>22900991391.060001</c:v>
                      </c:pt>
                    </c:numCache>
                  </c:numRef>
                </c:val>
                <c:extLst xmlns:c15="http://schemas.microsoft.com/office/drawing/2012/chart">
                  <c:ext xmlns:c16="http://schemas.microsoft.com/office/drawing/2014/chart" uri="{C3380CC4-5D6E-409C-BE32-E72D297353CC}">
                    <c16:uniqueId val="{0000000C-3BA3-4586-A5BD-EBC4BC2E3F94}"/>
                  </c:ext>
                </c:extLst>
              </c15:ser>
            </c15:filteredBarSeries>
            <c15:filteredBarSeries>
              <c15:ser>
                <c:idx val="16"/>
                <c:order val="16"/>
                <c:spPr>
                  <a:gradFill rotWithShape="1">
                    <a:gsLst>
                      <a:gs pos="0">
                        <a:schemeClr val="accent5">
                          <a:lumMod val="80000"/>
                          <a:lumOff val="20000"/>
                          <a:satMod val="103000"/>
                          <a:lumMod val="102000"/>
                          <a:tint val="94000"/>
                        </a:schemeClr>
                      </a:gs>
                      <a:gs pos="50000">
                        <a:schemeClr val="accent5">
                          <a:lumMod val="80000"/>
                          <a:lumOff val="20000"/>
                          <a:satMod val="110000"/>
                          <a:lumMod val="100000"/>
                          <a:shade val="100000"/>
                        </a:schemeClr>
                      </a:gs>
                      <a:gs pos="100000">
                        <a:schemeClr val="accent5">
                          <a:lumMod val="80000"/>
                          <a:lumOff val="2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lt1">
                              <a:lumMod val="8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extLst xmlns:c15="http://schemas.microsoft.com/office/drawing/2012/chart">
                      <c:ext xmlns:c15="http://schemas.microsoft.com/office/drawing/2012/chart" uri="{02D57815-91ED-43cb-92C2-25804820EDAC}">
                        <c15:formulaRef>
                          <c15:sqref>'CUMPLIMIENTO DEL PRESUPUESTO'!$E$26</c15:sqref>
                        </c15:formulaRef>
                      </c:ext>
                    </c:extLst>
                    <c:numCache>
                      <c:formatCode>#,##0</c:formatCode>
                      <c:ptCount val="1"/>
                      <c:pt idx="0">
                        <c:v>29948810757.689999</c:v>
                      </c:pt>
                    </c:numCache>
                  </c:numRef>
                </c:val>
                <c:extLst xmlns:c15="http://schemas.microsoft.com/office/drawing/2012/chart">
                  <c:ext xmlns:c16="http://schemas.microsoft.com/office/drawing/2014/chart" uri="{C3380CC4-5D6E-409C-BE32-E72D297353CC}">
                    <c16:uniqueId val="{0000000D-3BA3-4586-A5BD-EBC4BC2E3F94}"/>
                  </c:ext>
                </c:extLst>
              </c15:ser>
            </c15:filteredBarSeries>
            <c15:filteredBarSeries>
              <c15:ser>
                <c:idx val="17"/>
                <c:order val="17"/>
                <c:spPr>
                  <a:gradFill rotWithShape="1">
                    <a:gsLst>
                      <a:gs pos="0">
                        <a:schemeClr val="accent6">
                          <a:lumMod val="80000"/>
                          <a:lumOff val="20000"/>
                          <a:satMod val="103000"/>
                          <a:lumMod val="102000"/>
                          <a:tint val="94000"/>
                        </a:schemeClr>
                      </a:gs>
                      <a:gs pos="50000">
                        <a:schemeClr val="accent6">
                          <a:lumMod val="80000"/>
                          <a:lumOff val="20000"/>
                          <a:satMod val="110000"/>
                          <a:lumMod val="100000"/>
                          <a:shade val="100000"/>
                        </a:schemeClr>
                      </a:gs>
                      <a:gs pos="100000">
                        <a:schemeClr val="accent6">
                          <a:lumMod val="80000"/>
                          <a:lumOff val="2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lt1">
                              <a:lumMod val="8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extLst xmlns:c15="http://schemas.microsoft.com/office/drawing/2012/chart">
                      <c:ext xmlns:c15="http://schemas.microsoft.com/office/drawing/2012/chart" uri="{02D57815-91ED-43cb-92C2-25804820EDAC}">
                        <c15:formulaRef>
                          <c15:sqref>'CUMPLIMIENTO DEL PRESUPUESTO'!$E$27</c15:sqref>
                        </c15:formulaRef>
                      </c:ext>
                    </c:extLst>
                    <c:numCache>
                      <c:formatCode>#,##0</c:formatCode>
                      <c:ptCount val="1"/>
                    </c:numCache>
                  </c:numRef>
                </c:val>
                <c:extLst xmlns:c15="http://schemas.microsoft.com/office/drawing/2012/chart">
                  <c:ext xmlns:c16="http://schemas.microsoft.com/office/drawing/2014/chart" uri="{C3380CC4-5D6E-409C-BE32-E72D297353CC}">
                    <c16:uniqueId val="{0000000E-3BA3-4586-A5BD-EBC4BC2E3F94}"/>
                  </c:ext>
                </c:extLst>
              </c15:ser>
            </c15:filteredBarSeries>
            <c15:filteredBarSeries>
              <c15:ser>
                <c:idx val="18"/>
                <c:order val="18"/>
                <c:spPr>
                  <a:gradFill rotWithShape="1">
                    <a:gsLst>
                      <a:gs pos="0">
                        <a:schemeClr val="accent1">
                          <a:lumMod val="80000"/>
                          <a:satMod val="103000"/>
                          <a:lumMod val="102000"/>
                          <a:tint val="94000"/>
                        </a:schemeClr>
                      </a:gs>
                      <a:gs pos="50000">
                        <a:schemeClr val="accent1">
                          <a:lumMod val="80000"/>
                          <a:satMod val="110000"/>
                          <a:lumMod val="100000"/>
                          <a:shade val="100000"/>
                        </a:schemeClr>
                      </a:gs>
                      <a:gs pos="100000">
                        <a:schemeClr val="accent1">
                          <a:lumMod val="8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lt1">
                              <a:lumMod val="8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extLst xmlns:c15="http://schemas.microsoft.com/office/drawing/2012/chart">
                      <c:ext xmlns:c15="http://schemas.microsoft.com/office/drawing/2012/chart" uri="{02D57815-91ED-43cb-92C2-25804820EDAC}">
                        <c15:formulaRef>
                          <c15:sqref>'CUMPLIMIENTO DEL PRESUPUESTO'!$E$28</c15:sqref>
                        </c15:formulaRef>
                      </c:ext>
                    </c:extLst>
                    <c:numCache>
                      <c:formatCode>#,##0</c:formatCode>
                      <c:ptCount val="1"/>
                    </c:numCache>
                  </c:numRef>
                </c:val>
                <c:extLst xmlns:c15="http://schemas.microsoft.com/office/drawing/2012/chart">
                  <c:ext xmlns:c16="http://schemas.microsoft.com/office/drawing/2014/chart" uri="{C3380CC4-5D6E-409C-BE32-E72D297353CC}">
                    <c16:uniqueId val="{0000000F-3BA3-4586-A5BD-EBC4BC2E3F94}"/>
                  </c:ext>
                </c:extLst>
              </c15:ser>
            </c15:filteredBarSeries>
            <c15:filteredBarSeries>
              <c15:ser>
                <c:idx val="19"/>
                <c:order val="19"/>
                <c:spPr>
                  <a:gradFill rotWithShape="1">
                    <a:gsLst>
                      <a:gs pos="0">
                        <a:schemeClr val="accent2">
                          <a:lumMod val="80000"/>
                          <a:satMod val="103000"/>
                          <a:lumMod val="102000"/>
                          <a:tint val="94000"/>
                        </a:schemeClr>
                      </a:gs>
                      <a:gs pos="50000">
                        <a:schemeClr val="accent2">
                          <a:lumMod val="80000"/>
                          <a:satMod val="110000"/>
                          <a:lumMod val="100000"/>
                          <a:shade val="100000"/>
                        </a:schemeClr>
                      </a:gs>
                      <a:gs pos="100000">
                        <a:schemeClr val="accent2">
                          <a:lumMod val="8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lt1">
                              <a:lumMod val="8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extLst xmlns:c15="http://schemas.microsoft.com/office/drawing/2012/chart">
                      <c:ext xmlns:c15="http://schemas.microsoft.com/office/drawing/2012/chart" uri="{02D57815-91ED-43cb-92C2-25804820EDAC}">
                        <c15:formulaRef>
                          <c15:sqref>'CUMPLIMIENTO DEL PRESUPUESTO'!$E$29</c15:sqref>
                        </c15:formulaRef>
                      </c:ext>
                    </c:extLst>
                    <c:numCache>
                      <c:formatCode>#,##0</c:formatCode>
                      <c:ptCount val="1"/>
                    </c:numCache>
                  </c:numRef>
                </c:val>
                <c:extLst xmlns:c15="http://schemas.microsoft.com/office/drawing/2012/chart">
                  <c:ext xmlns:c16="http://schemas.microsoft.com/office/drawing/2014/chart" uri="{C3380CC4-5D6E-409C-BE32-E72D297353CC}">
                    <c16:uniqueId val="{00000010-3BA3-4586-A5BD-EBC4BC2E3F94}"/>
                  </c:ext>
                </c:extLst>
              </c15:ser>
            </c15:filteredBarSeries>
          </c:ext>
        </c:extLst>
      </c:barChart>
      <c:catAx>
        <c:axId val="374660128"/>
        <c:scaling>
          <c:orientation val="minMax"/>
        </c:scaling>
        <c:delete val="0"/>
        <c:axPos val="b"/>
        <c:numFmt formatCode="#,##0" sourceLinked="1"/>
        <c:majorTickMark val="none"/>
        <c:minorTickMark val="none"/>
        <c:tickLblPos val="nextTo"/>
        <c:spPr>
          <a:noFill/>
          <a:ln w="12700" cap="flat" cmpd="sng" algn="ctr">
            <a:solidFill>
              <a:schemeClr val="lt1">
                <a:lumMod val="95000"/>
                <a:alpha val="54000"/>
              </a:schemeClr>
            </a:solidFill>
            <a:round/>
          </a:ln>
          <a:effectLst/>
        </c:spPr>
        <c:txPr>
          <a:bodyPr rot="-60000000" spcFirstLastPara="1" vertOverflow="ellipsis" vert="horz" wrap="square" anchor="ctr" anchorCtr="1"/>
          <a:lstStyle/>
          <a:p>
            <a:pPr>
              <a:defRPr sz="1400" b="0" i="0" u="none" strike="noStrike" kern="1200" baseline="0">
                <a:solidFill>
                  <a:schemeClr val="lt1">
                    <a:lumMod val="85000"/>
                  </a:schemeClr>
                </a:solidFill>
                <a:latin typeface="Arial" panose="020B0604020202020204" pitchFamily="34" charset="0"/>
                <a:ea typeface="+mn-ea"/>
                <a:cs typeface="Arial" panose="020B0604020202020204" pitchFamily="34" charset="0"/>
              </a:defRPr>
            </a:pPr>
            <a:endParaRPr lang="es-CO"/>
          </a:p>
        </c:txPr>
        <c:crossAx val="374656992"/>
        <c:crosses val="autoZero"/>
        <c:auto val="1"/>
        <c:lblAlgn val="ctr"/>
        <c:lblOffset val="100"/>
        <c:noMultiLvlLbl val="0"/>
      </c:catAx>
      <c:valAx>
        <c:axId val="374656992"/>
        <c:scaling>
          <c:orientation val="minMax"/>
        </c:scaling>
        <c:delete val="0"/>
        <c:axPos val="l"/>
        <c:majorGridlines>
          <c:spPr>
            <a:ln w="9525" cap="flat" cmpd="sng" algn="ctr">
              <a:solidFill>
                <a:schemeClr val="lt1">
                  <a:lumMod val="95000"/>
                  <a:alpha val="10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lt1">
                    <a:lumMod val="85000"/>
                  </a:schemeClr>
                </a:solidFill>
                <a:latin typeface="Arial" panose="020B0604020202020204" pitchFamily="34" charset="0"/>
                <a:ea typeface="+mn-ea"/>
                <a:cs typeface="Arial" panose="020B0604020202020204" pitchFamily="34" charset="0"/>
              </a:defRPr>
            </a:pPr>
            <a:endParaRPr lang="es-CO"/>
          </a:p>
        </c:txPr>
        <c:crossAx val="37466012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0" i="0" u="none" strike="noStrike" kern="1200" baseline="0">
              <a:solidFill>
                <a:schemeClr val="lt1">
                  <a:lumMod val="85000"/>
                </a:schemeClr>
              </a:solidFill>
              <a:latin typeface="Arial" panose="020B0604020202020204" pitchFamily="34" charset="0"/>
              <a:ea typeface="+mn-ea"/>
              <a:cs typeface="Arial" panose="020B0604020202020204" pitchFamily="34" charset="0"/>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sz="1400">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charts/style2.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charts/style3.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charts/style4.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charts/style5.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charts/style6.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charts/style7.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7.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2</xdr:col>
      <xdr:colOff>119060</xdr:colOff>
      <xdr:row>31</xdr:row>
      <xdr:rowOff>96837</xdr:rowOff>
    </xdr:from>
    <xdr:to>
      <xdr:col>8</xdr:col>
      <xdr:colOff>1095374</xdr:colOff>
      <xdr:row>46</xdr:row>
      <xdr:rowOff>31750</xdr:rowOff>
    </xdr:to>
    <xdr:graphicFrame macro="">
      <xdr:nvGraphicFramePr>
        <xdr:cNvPr id="4" name="Gráfico 3">
          <a:extLst>
            <a:ext uri="{FF2B5EF4-FFF2-40B4-BE49-F238E27FC236}">
              <a16:creationId xmlns:a16="http://schemas.microsoft.com/office/drawing/2014/main" id="{00000000-0008-0000-04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416790</xdr:colOff>
      <xdr:row>0</xdr:row>
      <xdr:rowOff>127000</xdr:rowOff>
    </xdr:from>
    <xdr:to>
      <xdr:col>1</xdr:col>
      <xdr:colOff>1830416</xdr:colOff>
      <xdr:row>2</xdr:row>
      <xdr:rowOff>300182</xdr:rowOff>
    </xdr:to>
    <xdr:pic>
      <xdr:nvPicPr>
        <xdr:cNvPr id="3" name="Imagen 2">
          <a:extLst>
            <a:ext uri="{FF2B5EF4-FFF2-40B4-BE49-F238E27FC236}">
              <a16:creationId xmlns:a16="http://schemas.microsoft.com/office/drawing/2014/main" id="{6EEBDA38-3174-40E6-8DBA-5FA23E2C07D3}"/>
            </a:ext>
          </a:extLst>
        </xdr:cNvPr>
        <xdr:cNvPicPr>
          <a:picLocks noChangeAspect="1"/>
        </xdr:cNvPicPr>
      </xdr:nvPicPr>
      <xdr:blipFill>
        <a:blip xmlns:r="http://schemas.openxmlformats.org/officeDocument/2006/relationships" r:embed="rId2"/>
        <a:stretch>
          <a:fillRect/>
        </a:stretch>
      </xdr:blipFill>
      <xdr:spPr>
        <a:xfrm>
          <a:off x="416790" y="127000"/>
          <a:ext cx="2848726" cy="106218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119060</xdr:colOff>
      <xdr:row>31</xdr:row>
      <xdr:rowOff>96837</xdr:rowOff>
    </xdr:from>
    <xdr:to>
      <xdr:col>8</xdr:col>
      <xdr:colOff>1095374</xdr:colOff>
      <xdr:row>46</xdr:row>
      <xdr:rowOff>31750</xdr:rowOff>
    </xdr:to>
    <xdr:graphicFrame macro="">
      <xdr:nvGraphicFramePr>
        <xdr:cNvPr id="2" name="Gráfico 1">
          <a:extLst>
            <a:ext uri="{FF2B5EF4-FFF2-40B4-BE49-F238E27FC236}">
              <a16:creationId xmlns:a16="http://schemas.microsoft.com/office/drawing/2014/main" id="{D58DCD94-7E9B-4D5B-AD77-771EF93254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150090</xdr:colOff>
      <xdr:row>0</xdr:row>
      <xdr:rowOff>138544</xdr:rowOff>
    </xdr:from>
    <xdr:to>
      <xdr:col>1</xdr:col>
      <xdr:colOff>1563716</xdr:colOff>
      <xdr:row>2</xdr:row>
      <xdr:rowOff>311726</xdr:rowOff>
    </xdr:to>
    <xdr:pic>
      <xdr:nvPicPr>
        <xdr:cNvPr id="3" name="Imagen 2">
          <a:extLst>
            <a:ext uri="{FF2B5EF4-FFF2-40B4-BE49-F238E27FC236}">
              <a16:creationId xmlns:a16="http://schemas.microsoft.com/office/drawing/2014/main" id="{73B2938A-3F9B-4989-A054-44D14BC3B3BD}"/>
            </a:ext>
          </a:extLst>
        </xdr:cNvPr>
        <xdr:cNvPicPr>
          <a:picLocks noChangeAspect="1"/>
        </xdr:cNvPicPr>
      </xdr:nvPicPr>
      <xdr:blipFill>
        <a:blip xmlns:r="http://schemas.openxmlformats.org/officeDocument/2006/relationships" r:embed="rId2"/>
        <a:stretch>
          <a:fillRect/>
        </a:stretch>
      </xdr:blipFill>
      <xdr:spPr>
        <a:xfrm>
          <a:off x="150090" y="138544"/>
          <a:ext cx="2792846" cy="105710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119060</xdr:colOff>
      <xdr:row>31</xdr:row>
      <xdr:rowOff>96837</xdr:rowOff>
    </xdr:from>
    <xdr:to>
      <xdr:col>8</xdr:col>
      <xdr:colOff>1095374</xdr:colOff>
      <xdr:row>46</xdr:row>
      <xdr:rowOff>31750</xdr:rowOff>
    </xdr:to>
    <xdr:graphicFrame macro="">
      <xdr:nvGraphicFramePr>
        <xdr:cNvPr id="3" name="Gráfico 2">
          <a:extLst>
            <a:ext uri="{FF2B5EF4-FFF2-40B4-BE49-F238E27FC236}">
              <a16:creationId xmlns:a16="http://schemas.microsoft.com/office/drawing/2014/main" id="{0FF456B8-9FE0-41CC-83DC-BA5B508B437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150090</xdr:colOff>
      <xdr:row>0</xdr:row>
      <xdr:rowOff>138544</xdr:rowOff>
    </xdr:from>
    <xdr:to>
      <xdr:col>1</xdr:col>
      <xdr:colOff>1563716</xdr:colOff>
      <xdr:row>2</xdr:row>
      <xdr:rowOff>311726</xdr:rowOff>
    </xdr:to>
    <xdr:pic>
      <xdr:nvPicPr>
        <xdr:cNvPr id="4" name="Imagen 3">
          <a:extLst>
            <a:ext uri="{FF2B5EF4-FFF2-40B4-BE49-F238E27FC236}">
              <a16:creationId xmlns:a16="http://schemas.microsoft.com/office/drawing/2014/main" id="{F8991672-5C86-49E7-BFA1-C574A0712ED4}"/>
            </a:ext>
          </a:extLst>
        </xdr:cNvPr>
        <xdr:cNvPicPr>
          <a:picLocks noChangeAspect="1"/>
        </xdr:cNvPicPr>
      </xdr:nvPicPr>
      <xdr:blipFill>
        <a:blip xmlns:r="http://schemas.openxmlformats.org/officeDocument/2006/relationships" r:embed="rId2"/>
        <a:stretch>
          <a:fillRect/>
        </a:stretch>
      </xdr:blipFill>
      <xdr:spPr>
        <a:xfrm>
          <a:off x="150090" y="138544"/>
          <a:ext cx="2792846" cy="105710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119060</xdr:colOff>
      <xdr:row>31</xdr:row>
      <xdr:rowOff>96837</xdr:rowOff>
    </xdr:from>
    <xdr:to>
      <xdr:col>8</xdr:col>
      <xdr:colOff>1095374</xdr:colOff>
      <xdr:row>46</xdr:row>
      <xdr:rowOff>31750</xdr:rowOff>
    </xdr:to>
    <xdr:graphicFrame macro="">
      <xdr:nvGraphicFramePr>
        <xdr:cNvPr id="3" name="Gráfico 2">
          <a:extLst>
            <a:ext uri="{FF2B5EF4-FFF2-40B4-BE49-F238E27FC236}">
              <a16:creationId xmlns:a16="http://schemas.microsoft.com/office/drawing/2014/main" id="{4F06D658-59AD-44CB-ADF4-87ECDC6BC6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150090</xdr:colOff>
      <xdr:row>0</xdr:row>
      <xdr:rowOff>138544</xdr:rowOff>
    </xdr:from>
    <xdr:to>
      <xdr:col>1</xdr:col>
      <xdr:colOff>1563716</xdr:colOff>
      <xdr:row>2</xdr:row>
      <xdr:rowOff>311726</xdr:rowOff>
    </xdr:to>
    <xdr:pic>
      <xdr:nvPicPr>
        <xdr:cNvPr id="4" name="Imagen 3">
          <a:extLst>
            <a:ext uri="{FF2B5EF4-FFF2-40B4-BE49-F238E27FC236}">
              <a16:creationId xmlns:a16="http://schemas.microsoft.com/office/drawing/2014/main" id="{105C9170-7FF3-450A-BBA4-AE431E31F430}"/>
            </a:ext>
          </a:extLst>
        </xdr:cNvPr>
        <xdr:cNvPicPr>
          <a:picLocks noChangeAspect="1"/>
        </xdr:cNvPicPr>
      </xdr:nvPicPr>
      <xdr:blipFill>
        <a:blip xmlns:r="http://schemas.openxmlformats.org/officeDocument/2006/relationships" r:embed="rId2"/>
        <a:stretch>
          <a:fillRect/>
        </a:stretch>
      </xdr:blipFill>
      <xdr:spPr>
        <a:xfrm>
          <a:off x="150090" y="138544"/>
          <a:ext cx="2792846" cy="105710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119060</xdr:colOff>
      <xdr:row>31</xdr:row>
      <xdr:rowOff>96837</xdr:rowOff>
    </xdr:from>
    <xdr:to>
      <xdr:col>8</xdr:col>
      <xdr:colOff>1095374</xdr:colOff>
      <xdr:row>46</xdr:row>
      <xdr:rowOff>31750</xdr:rowOff>
    </xdr:to>
    <xdr:graphicFrame macro="">
      <xdr:nvGraphicFramePr>
        <xdr:cNvPr id="2" name="Gráfico 1">
          <a:extLst>
            <a:ext uri="{FF2B5EF4-FFF2-40B4-BE49-F238E27FC236}">
              <a16:creationId xmlns:a16="http://schemas.microsoft.com/office/drawing/2014/main" id="{9C5A0427-23FF-4167-8F50-D07124C3A4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150090</xdr:colOff>
      <xdr:row>0</xdr:row>
      <xdr:rowOff>138544</xdr:rowOff>
    </xdr:from>
    <xdr:to>
      <xdr:col>1</xdr:col>
      <xdr:colOff>1563716</xdr:colOff>
      <xdr:row>2</xdr:row>
      <xdr:rowOff>311726</xdr:rowOff>
    </xdr:to>
    <xdr:pic>
      <xdr:nvPicPr>
        <xdr:cNvPr id="3" name="Imagen 2">
          <a:extLst>
            <a:ext uri="{FF2B5EF4-FFF2-40B4-BE49-F238E27FC236}">
              <a16:creationId xmlns:a16="http://schemas.microsoft.com/office/drawing/2014/main" id="{73D36615-FA1F-414F-9E45-627590EF5205}"/>
            </a:ext>
          </a:extLst>
        </xdr:cNvPr>
        <xdr:cNvPicPr>
          <a:picLocks noChangeAspect="1"/>
        </xdr:cNvPicPr>
      </xdr:nvPicPr>
      <xdr:blipFill>
        <a:blip xmlns:r="http://schemas.openxmlformats.org/officeDocument/2006/relationships" r:embed="rId2"/>
        <a:stretch>
          <a:fillRect/>
        </a:stretch>
      </xdr:blipFill>
      <xdr:spPr>
        <a:xfrm>
          <a:off x="150090" y="138544"/>
          <a:ext cx="2792846" cy="105710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2</xdr:col>
      <xdr:colOff>119060</xdr:colOff>
      <xdr:row>31</xdr:row>
      <xdr:rowOff>96837</xdr:rowOff>
    </xdr:from>
    <xdr:to>
      <xdr:col>8</xdr:col>
      <xdr:colOff>1095374</xdr:colOff>
      <xdr:row>46</xdr:row>
      <xdr:rowOff>31750</xdr:rowOff>
    </xdr:to>
    <xdr:graphicFrame macro="">
      <xdr:nvGraphicFramePr>
        <xdr:cNvPr id="2" name="Gráfico 1">
          <a:extLst>
            <a:ext uri="{FF2B5EF4-FFF2-40B4-BE49-F238E27FC236}">
              <a16:creationId xmlns:a16="http://schemas.microsoft.com/office/drawing/2014/main" id="{C7B9CCDC-ED6A-4659-A122-EC06205D0F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150090</xdr:colOff>
      <xdr:row>0</xdr:row>
      <xdr:rowOff>138544</xdr:rowOff>
    </xdr:from>
    <xdr:to>
      <xdr:col>1</xdr:col>
      <xdr:colOff>1563716</xdr:colOff>
      <xdr:row>2</xdr:row>
      <xdr:rowOff>311726</xdr:rowOff>
    </xdr:to>
    <xdr:pic>
      <xdr:nvPicPr>
        <xdr:cNvPr id="3" name="Imagen 2">
          <a:extLst>
            <a:ext uri="{FF2B5EF4-FFF2-40B4-BE49-F238E27FC236}">
              <a16:creationId xmlns:a16="http://schemas.microsoft.com/office/drawing/2014/main" id="{7A53BEA0-8F16-44F1-88F8-6A317040859B}"/>
            </a:ext>
          </a:extLst>
        </xdr:cNvPr>
        <xdr:cNvPicPr>
          <a:picLocks noChangeAspect="1"/>
        </xdr:cNvPicPr>
      </xdr:nvPicPr>
      <xdr:blipFill>
        <a:blip xmlns:r="http://schemas.openxmlformats.org/officeDocument/2006/relationships" r:embed="rId2"/>
        <a:stretch>
          <a:fillRect/>
        </a:stretch>
      </xdr:blipFill>
      <xdr:spPr>
        <a:xfrm>
          <a:off x="150090" y="138544"/>
          <a:ext cx="2792846" cy="105710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119060</xdr:colOff>
      <xdr:row>31</xdr:row>
      <xdr:rowOff>96837</xdr:rowOff>
    </xdr:from>
    <xdr:to>
      <xdr:col>8</xdr:col>
      <xdr:colOff>1095374</xdr:colOff>
      <xdr:row>46</xdr:row>
      <xdr:rowOff>31750</xdr:rowOff>
    </xdr:to>
    <xdr:graphicFrame macro="">
      <xdr:nvGraphicFramePr>
        <xdr:cNvPr id="2" name="Gráfico 1">
          <a:extLst>
            <a:ext uri="{FF2B5EF4-FFF2-40B4-BE49-F238E27FC236}">
              <a16:creationId xmlns:a16="http://schemas.microsoft.com/office/drawing/2014/main" id="{F1734F9D-E971-4945-89DE-23E4076896B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150090</xdr:colOff>
      <xdr:row>0</xdr:row>
      <xdr:rowOff>138544</xdr:rowOff>
    </xdr:from>
    <xdr:ext cx="2818954" cy="1047608"/>
    <xdr:pic>
      <xdr:nvPicPr>
        <xdr:cNvPr id="3" name="Imagen 2">
          <a:extLst>
            <a:ext uri="{FF2B5EF4-FFF2-40B4-BE49-F238E27FC236}">
              <a16:creationId xmlns:a16="http://schemas.microsoft.com/office/drawing/2014/main" id="{6B1A8E9F-C382-4BC2-8572-831AD4C0ECD7}"/>
            </a:ext>
          </a:extLst>
        </xdr:cNvPr>
        <xdr:cNvPicPr>
          <a:picLocks noChangeAspect="1"/>
        </xdr:cNvPicPr>
      </xdr:nvPicPr>
      <xdr:blipFill>
        <a:blip xmlns:r="http://schemas.openxmlformats.org/officeDocument/2006/relationships" r:embed="rId2"/>
        <a:stretch>
          <a:fillRect/>
        </a:stretch>
      </xdr:blipFill>
      <xdr:spPr>
        <a:xfrm>
          <a:off x="150090" y="138544"/>
          <a:ext cx="2818954" cy="1047608"/>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2"/>
  <dimension ref="A1:L61"/>
  <sheetViews>
    <sheetView showGridLines="0" tabSelected="1" topLeftCell="A12" zoomScale="46" zoomScaleNormal="77" zoomScalePageLayoutView="60" workbookViewId="0">
      <selection activeCell="E19" sqref="E19"/>
    </sheetView>
  </sheetViews>
  <sheetFormatPr baseColWidth="10" defaultColWidth="11.453125" defaultRowHeight="17.5" x14ac:dyDescent="0.35"/>
  <cols>
    <col min="1" max="1" width="20.1796875" style="1" customWidth="1"/>
    <col min="2" max="2" width="31" style="1" customWidth="1"/>
    <col min="3" max="3" width="59.54296875" style="1" customWidth="1"/>
    <col min="4" max="4" width="41.81640625" style="1" customWidth="1"/>
    <col min="5" max="5" width="37.453125" style="1" customWidth="1"/>
    <col min="6" max="6" width="18.54296875" style="1" customWidth="1"/>
    <col min="7" max="7" width="25.1796875" style="1" customWidth="1"/>
    <col min="8" max="8" width="21.1796875" style="1" customWidth="1"/>
    <col min="9" max="9" width="23.453125" style="1" customWidth="1"/>
    <col min="10" max="256" width="11.453125" style="1"/>
    <col min="257" max="257" width="22.1796875" style="1" customWidth="1"/>
    <col min="258" max="258" width="22" style="1" customWidth="1"/>
    <col min="259" max="259" width="37.81640625" style="1" customWidth="1"/>
    <col min="260" max="260" width="37.453125" style="1" customWidth="1"/>
    <col min="261" max="261" width="18.54296875" style="1" customWidth="1"/>
    <col min="262" max="262" width="24" style="1" customWidth="1"/>
    <col min="263" max="512" width="11.453125" style="1"/>
    <col min="513" max="513" width="22.1796875" style="1" customWidth="1"/>
    <col min="514" max="514" width="22" style="1" customWidth="1"/>
    <col min="515" max="515" width="37.81640625" style="1" customWidth="1"/>
    <col min="516" max="516" width="37.453125" style="1" customWidth="1"/>
    <col min="517" max="517" width="18.54296875" style="1" customWidth="1"/>
    <col min="518" max="518" width="24" style="1" customWidth="1"/>
    <col min="519" max="768" width="11.453125" style="1"/>
    <col min="769" max="769" width="22.1796875" style="1" customWidth="1"/>
    <col min="770" max="770" width="22" style="1" customWidth="1"/>
    <col min="771" max="771" width="37.81640625" style="1" customWidth="1"/>
    <col min="772" max="772" width="37.453125" style="1" customWidth="1"/>
    <col min="773" max="773" width="18.54296875" style="1" customWidth="1"/>
    <col min="774" max="774" width="24" style="1" customWidth="1"/>
    <col min="775" max="1024" width="11.453125" style="1"/>
    <col min="1025" max="1025" width="22.1796875" style="1" customWidth="1"/>
    <col min="1026" max="1026" width="22" style="1" customWidth="1"/>
    <col min="1027" max="1027" width="37.81640625" style="1" customWidth="1"/>
    <col min="1028" max="1028" width="37.453125" style="1" customWidth="1"/>
    <col min="1029" max="1029" width="18.54296875" style="1" customWidth="1"/>
    <col min="1030" max="1030" width="24" style="1" customWidth="1"/>
    <col min="1031" max="1280" width="11.453125" style="1"/>
    <col min="1281" max="1281" width="22.1796875" style="1" customWidth="1"/>
    <col min="1282" max="1282" width="22" style="1" customWidth="1"/>
    <col min="1283" max="1283" width="37.81640625" style="1" customWidth="1"/>
    <col min="1284" max="1284" width="37.453125" style="1" customWidth="1"/>
    <col min="1285" max="1285" width="18.54296875" style="1" customWidth="1"/>
    <col min="1286" max="1286" width="24" style="1" customWidth="1"/>
    <col min="1287" max="1536" width="11.453125" style="1"/>
    <col min="1537" max="1537" width="22.1796875" style="1" customWidth="1"/>
    <col min="1538" max="1538" width="22" style="1" customWidth="1"/>
    <col min="1539" max="1539" width="37.81640625" style="1" customWidth="1"/>
    <col min="1540" max="1540" width="37.453125" style="1" customWidth="1"/>
    <col min="1541" max="1541" width="18.54296875" style="1" customWidth="1"/>
    <col min="1542" max="1542" width="24" style="1" customWidth="1"/>
    <col min="1543" max="1792" width="11.453125" style="1"/>
    <col min="1793" max="1793" width="22.1796875" style="1" customWidth="1"/>
    <col min="1794" max="1794" width="22" style="1" customWidth="1"/>
    <col min="1795" max="1795" width="37.81640625" style="1" customWidth="1"/>
    <col min="1796" max="1796" width="37.453125" style="1" customWidth="1"/>
    <col min="1797" max="1797" width="18.54296875" style="1" customWidth="1"/>
    <col min="1798" max="1798" width="24" style="1" customWidth="1"/>
    <col min="1799" max="2048" width="11.453125" style="1"/>
    <col min="2049" max="2049" width="22.1796875" style="1" customWidth="1"/>
    <col min="2050" max="2050" width="22" style="1" customWidth="1"/>
    <col min="2051" max="2051" width="37.81640625" style="1" customWidth="1"/>
    <col min="2052" max="2052" width="37.453125" style="1" customWidth="1"/>
    <col min="2053" max="2053" width="18.54296875" style="1" customWidth="1"/>
    <col min="2054" max="2054" width="24" style="1" customWidth="1"/>
    <col min="2055" max="2304" width="11.453125" style="1"/>
    <col min="2305" max="2305" width="22.1796875" style="1" customWidth="1"/>
    <col min="2306" max="2306" width="22" style="1" customWidth="1"/>
    <col min="2307" max="2307" width="37.81640625" style="1" customWidth="1"/>
    <col min="2308" max="2308" width="37.453125" style="1" customWidth="1"/>
    <col min="2309" max="2309" width="18.54296875" style="1" customWidth="1"/>
    <col min="2310" max="2310" width="24" style="1" customWidth="1"/>
    <col min="2311" max="2560" width="11.453125" style="1"/>
    <col min="2561" max="2561" width="22.1796875" style="1" customWidth="1"/>
    <col min="2562" max="2562" width="22" style="1" customWidth="1"/>
    <col min="2563" max="2563" width="37.81640625" style="1" customWidth="1"/>
    <col min="2564" max="2564" width="37.453125" style="1" customWidth="1"/>
    <col min="2565" max="2565" width="18.54296875" style="1" customWidth="1"/>
    <col min="2566" max="2566" width="24" style="1" customWidth="1"/>
    <col min="2567" max="2816" width="11.453125" style="1"/>
    <col min="2817" max="2817" width="22.1796875" style="1" customWidth="1"/>
    <col min="2818" max="2818" width="22" style="1" customWidth="1"/>
    <col min="2819" max="2819" width="37.81640625" style="1" customWidth="1"/>
    <col min="2820" max="2820" width="37.453125" style="1" customWidth="1"/>
    <col min="2821" max="2821" width="18.54296875" style="1" customWidth="1"/>
    <col min="2822" max="2822" width="24" style="1" customWidth="1"/>
    <col min="2823" max="3072" width="11.453125" style="1"/>
    <col min="3073" max="3073" width="22.1796875" style="1" customWidth="1"/>
    <col min="3074" max="3074" width="22" style="1" customWidth="1"/>
    <col min="3075" max="3075" width="37.81640625" style="1" customWidth="1"/>
    <col min="3076" max="3076" width="37.453125" style="1" customWidth="1"/>
    <col min="3077" max="3077" width="18.54296875" style="1" customWidth="1"/>
    <col min="3078" max="3078" width="24" style="1" customWidth="1"/>
    <col min="3079" max="3328" width="11.453125" style="1"/>
    <col min="3329" max="3329" width="22.1796875" style="1" customWidth="1"/>
    <col min="3330" max="3330" width="22" style="1" customWidth="1"/>
    <col min="3331" max="3331" width="37.81640625" style="1" customWidth="1"/>
    <col min="3332" max="3332" width="37.453125" style="1" customWidth="1"/>
    <col min="3333" max="3333" width="18.54296875" style="1" customWidth="1"/>
    <col min="3334" max="3334" width="24" style="1" customWidth="1"/>
    <col min="3335" max="3584" width="11.453125" style="1"/>
    <col min="3585" max="3585" width="22.1796875" style="1" customWidth="1"/>
    <col min="3586" max="3586" width="22" style="1" customWidth="1"/>
    <col min="3587" max="3587" width="37.81640625" style="1" customWidth="1"/>
    <col min="3588" max="3588" width="37.453125" style="1" customWidth="1"/>
    <col min="3589" max="3589" width="18.54296875" style="1" customWidth="1"/>
    <col min="3590" max="3590" width="24" style="1" customWidth="1"/>
    <col min="3591" max="3840" width="11.453125" style="1"/>
    <col min="3841" max="3841" width="22.1796875" style="1" customWidth="1"/>
    <col min="3842" max="3842" width="22" style="1" customWidth="1"/>
    <col min="3843" max="3843" width="37.81640625" style="1" customWidth="1"/>
    <col min="3844" max="3844" width="37.453125" style="1" customWidth="1"/>
    <col min="3845" max="3845" width="18.54296875" style="1" customWidth="1"/>
    <col min="3846" max="3846" width="24" style="1" customWidth="1"/>
    <col min="3847" max="4096" width="11.453125" style="1"/>
    <col min="4097" max="4097" width="22.1796875" style="1" customWidth="1"/>
    <col min="4098" max="4098" width="22" style="1" customWidth="1"/>
    <col min="4099" max="4099" width="37.81640625" style="1" customWidth="1"/>
    <col min="4100" max="4100" width="37.453125" style="1" customWidth="1"/>
    <col min="4101" max="4101" width="18.54296875" style="1" customWidth="1"/>
    <col min="4102" max="4102" width="24" style="1" customWidth="1"/>
    <col min="4103" max="4352" width="11.453125" style="1"/>
    <col min="4353" max="4353" width="22.1796875" style="1" customWidth="1"/>
    <col min="4354" max="4354" width="22" style="1" customWidth="1"/>
    <col min="4355" max="4355" width="37.81640625" style="1" customWidth="1"/>
    <col min="4356" max="4356" width="37.453125" style="1" customWidth="1"/>
    <col min="4357" max="4357" width="18.54296875" style="1" customWidth="1"/>
    <col min="4358" max="4358" width="24" style="1" customWidth="1"/>
    <col min="4359" max="4608" width="11.453125" style="1"/>
    <col min="4609" max="4609" width="22.1796875" style="1" customWidth="1"/>
    <col min="4610" max="4610" width="22" style="1" customWidth="1"/>
    <col min="4611" max="4611" width="37.81640625" style="1" customWidth="1"/>
    <col min="4612" max="4612" width="37.453125" style="1" customWidth="1"/>
    <col min="4613" max="4613" width="18.54296875" style="1" customWidth="1"/>
    <col min="4614" max="4614" width="24" style="1" customWidth="1"/>
    <col min="4615" max="4864" width="11.453125" style="1"/>
    <col min="4865" max="4865" width="22.1796875" style="1" customWidth="1"/>
    <col min="4866" max="4866" width="22" style="1" customWidth="1"/>
    <col min="4867" max="4867" width="37.81640625" style="1" customWidth="1"/>
    <col min="4868" max="4868" width="37.453125" style="1" customWidth="1"/>
    <col min="4869" max="4869" width="18.54296875" style="1" customWidth="1"/>
    <col min="4870" max="4870" width="24" style="1" customWidth="1"/>
    <col min="4871" max="5120" width="11.453125" style="1"/>
    <col min="5121" max="5121" width="22.1796875" style="1" customWidth="1"/>
    <col min="5122" max="5122" width="22" style="1" customWidth="1"/>
    <col min="5123" max="5123" width="37.81640625" style="1" customWidth="1"/>
    <col min="5124" max="5124" width="37.453125" style="1" customWidth="1"/>
    <col min="5125" max="5125" width="18.54296875" style="1" customWidth="1"/>
    <col min="5126" max="5126" width="24" style="1" customWidth="1"/>
    <col min="5127" max="5376" width="11.453125" style="1"/>
    <col min="5377" max="5377" width="22.1796875" style="1" customWidth="1"/>
    <col min="5378" max="5378" width="22" style="1" customWidth="1"/>
    <col min="5379" max="5379" width="37.81640625" style="1" customWidth="1"/>
    <col min="5380" max="5380" width="37.453125" style="1" customWidth="1"/>
    <col min="5381" max="5381" width="18.54296875" style="1" customWidth="1"/>
    <col min="5382" max="5382" width="24" style="1" customWidth="1"/>
    <col min="5383" max="5632" width="11.453125" style="1"/>
    <col min="5633" max="5633" width="22.1796875" style="1" customWidth="1"/>
    <col min="5634" max="5634" width="22" style="1" customWidth="1"/>
    <col min="5635" max="5635" width="37.81640625" style="1" customWidth="1"/>
    <col min="5636" max="5636" width="37.453125" style="1" customWidth="1"/>
    <col min="5637" max="5637" width="18.54296875" style="1" customWidth="1"/>
    <col min="5638" max="5638" width="24" style="1" customWidth="1"/>
    <col min="5639" max="5888" width="11.453125" style="1"/>
    <col min="5889" max="5889" width="22.1796875" style="1" customWidth="1"/>
    <col min="5890" max="5890" width="22" style="1" customWidth="1"/>
    <col min="5891" max="5891" width="37.81640625" style="1" customWidth="1"/>
    <col min="5892" max="5892" width="37.453125" style="1" customWidth="1"/>
    <col min="5893" max="5893" width="18.54296875" style="1" customWidth="1"/>
    <col min="5894" max="5894" width="24" style="1" customWidth="1"/>
    <col min="5895" max="6144" width="11.453125" style="1"/>
    <col min="6145" max="6145" width="22.1796875" style="1" customWidth="1"/>
    <col min="6146" max="6146" width="22" style="1" customWidth="1"/>
    <col min="6147" max="6147" width="37.81640625" style="1" customWidth="1"/>
    <col min="6148" max="6148" width="37.453125" style="1" customWidth="1"/>
    <col min="6149" max="6149" width="18.54296875" style="1" customWidth="1"/>
    <col min="6150" max="6150" width="24" style="1" customWidth="1"/>
    <col min="6151" max="6400" width="11.453125" style="1"/>
    <col min="6401" max="6401" width="22.1796875" style="1" customWidth="1"/>
    <col min="6402" max="6402" width="22" style="1" customWidth="1"/>
    <col min="6403" max="6403" width="37.81640625" style="1" customWidth="1"/>
    <col min="6404" max="6404" width="37.453125" style="1" customWidth="1"/>
    <col min="6405" max="6405" width="18.54296875" style="1" customWidth="1"/>
    <col min="6406" max="6406" width="24" style="1" customWidth="1"/>
    <col min="6407" max="6656" width="11.453125" style="1"/>
    <col min="6657" max="6657" width="22.1796875" style="1" customWidth="1"/>
    <col min="6658" max="6658" width="22" style="1" customWidth="1"/>
    <col min="6659" max="6659" width="37.81640625" style="1" customWidth="1"/>
    <col min="6660" max="6660" width="37.453125" style="1" customWidth="1"/>
    <col min="6661" max="6661" width="18.54296875" style="1" customWidth="1"/>
    <col min="6662" max="6662" width="24" style="1" customWidth="1"/>
    <col min="6663" max="6912" width="11.453125" style="1"/>
    <col min="6913" max="6913" width="22.1796875" style="1" customWidth="1"/>
    <col min="6914" max="6914" width="22" style="1" customWidth="1"/>
    <col min="6915" max="6915" width="37.81640625" style="1" customWidth="1"/>
    <col min="6916" max="6916" width="37.453125" style="1" customWidth="1"/>
    <col min="6917" max="6917" width="18.54296875" style="1" customWidth="1"/>
    <col min="6918" max="6918" width="24" style="1" customWidth="1"/>
    <col min="6919" max="7168" width="11.453125" style="1"/>
    <col min="7169" max="7169" width="22.1796875" style="1" customWidth="1"/>
    <col min="7170" max="7170" width="22" style="1" customWidth="1"/>
    <col min="7171" max="7171" width="37.81640625" style="1" customWidth="1"/>
    <col min="7172" max="7172" width="37.453125" style="1" customWidth="1"/>
    <col min="7173" max="7173" width="18.54296875" style="1" customWidth="1"/>
    <col min="7174" max="7174" width="24" style="1" customWidth="1"/>
    <col min="7175" max="7424" width="11.453125" style="1"/>
    <col min="7425" max="7425" width="22.1796875" style="1" customWidth="1"/>
    <col min="7426" max="7426" width="22" style="1" customWidth="1"/>
    <col min="7427" max="7427" width="37.81640625" style="1" customWidth="1"/>
    <col min="7428" max="7428" width="37.453125" style="1" customWidth="1"/>
    <col min="7429" max="7429" width="18.54296875" style="1" customWidth="1"/>
    <col min="7430" max="7430" width="24" style="1" customWidth="1"/>
    <col min="7431" max="7680" width="11.453125" style="1"/>
    <col min="7681" max="7681" width="22.1796875" style="1" customWidth="1"/>
    <col min="7682" max="7682" width="22" style="1" customWidth="1"/>
    <col min="7683" max="7683" width="37.81640625" style="1" customWidth="1"/>
    <col min="7684" max="7684" width="37.453125" style="1" customWidth="1"/>
    <col min="7685" max="7685" width="18.54296875" style="1" customWidth="1"/>
    <col min="7686" max="7686" width="24" style="1" customWidth="1"/>
    <col min="7687" max="7936" width="11.453125" style="1"/>
    <col min="7937" max="7937" width="22.1796875" style="1" customWidth="1"/>
    <col min="7938" max="7938" width="22" style="1" customWidth="1"/>
    <col min="7939" max="7939" width="37.81640625" style="1" customWidth="1"/>
    <col min="7940" max="7940" width="37.453125" style="1" customWidth="1"/>
    <col min="7941" max="7941" width="18.54296875" style="1" customWidth="1"/>
    <col min="7942" max="7942" width="24" style="1" customWidth="1"/>
    <col min="7943" max="8192" width="11.453125" style="1"/>
    <col min="8193" max="8193" width="22.1796875" style="1" customWidth="1"/>
    <col min="8194" max="8194" width="22" style="1" customWidth="1"/>
    <col min="8195" max="8195" width="37.81640625" style="1" customWidth="1"/>
    <col min="8196" max="8196" width="37.453125" style="1" customWidth="1"/>
    <col min="8197" max="8197" width="18.54296875" style="1" customWidth="1"/>
    <col min="8198" max="8198" width="24" style="1" customWidth="1"/>
    <col min="8199" max="8448" width="11.453125" style="1"/>
    <col min="8449" max="8449" width="22.1796875" style="1" customWidth="1"/>
    <col min="8450" max="8450" width="22" style="1" customWidth="1"/>
    <col min="8451" max="8451" width="37.81640625" style="1" customWidth="1"/>
    <col min="8452" max="8452" width="37.453125" style="1" customWidth="1"/>
    <col min="8453" max="8453" width="18.54296875" style="1" customWidth="1"/>
    <col min="8454" max="8454" width="24" style="1" customWidth="1"/>
    <col min="8455" max="8704" width="11.453125" style="1"/>
    <col min="8705" max="8705" width="22.1796875" style="1" customWidth="1"/>
    <col min="8706" max="8706" width="22" style="1" customWidth="1"/>
    <col min="8707" max="8707" width="37.81640625" style="1" customWidth="1"/>
    <col min="8708" max="8708" width="37.453125" style="1" customWidth="1"/>
    <col min="8709" max="8709" width="18.54296875" style="1" customWidth="1"/>
    <col min="8710" max="8710" width="24" style="1" customWidth="1"/>
    <col min="8711" max="8960" width="11.453125" style="1"/>
    <col min="8961" max="8961" width="22.1796875" style="1" customWidth="1"/>
    <col min="8962" max="8962" width="22" style="1" customWidth="1"/>
    <col min="8963" max="8963" width="37.81640625" style="1" customWidth="1"/>
    <col min="8964" max="8964" width="37.453125" style="1" customWidth="1"/>
    <col min="8965" max="8965" width="18.54296875" style="1" customWidth="1"/>
    <col min="8966" max="8966" width="24" style="1" customWidth="1"/>
    <col min="8967" max="9216" width="11.453125" style="1"/>
    <col min="9217" max="9217" width="22.1796875" style="1" customWidth="1"/>
    <col min="9218" max="9218" width="22" style="1" customWidth="1"/>
    <col min="9219" max="9219" width="37.81640625" style="1" customWidth="1"/>
    <col min="9220" max="9220" width="37.453125" style="1" customWidth="1"/>
    <col min="9221" max="9221" width="18.54296875" style="1" customWidth="1"/>
    <col min="9222" max="9222" width="24" style="1" customWidth="1"/>
    <col min="9223" max="9472" width="11.453125" style="1"/>
    <col min="9473" max="9473" width="22.1796875" style="1" customWidth="1"/>
    <col min="9474" max="9474" width="22" style="1" customWidth="1"/>
    <col min="9475" max="9475" width="37.81640625" style="1" customWidth="1"/>
    <col min="9476" max="9476" width="37.453125" style="1" customWidth="1"/>
    <col min="9477" max="9477" width="18.54296875" style="1" customWidth="1"/>
    <col min="9478" max="9478" width="24" style="1" customWidth="1"/>
    <col min="9479" max="9728" width="11.453125" style="1"/>
    <col min="9729" max="9729" width="22.1796875" style="1" customWidth="1"/>
    <col min="9730" max="9730" width="22" style="1" customWidth="1"/>
    <col min="9731" max="9731" width="37.81640625" style="1" customWidth="1"/>
    <col min="9732" max="9732" width="37.453125" style="1" customWidth="1"/>
    <col min="9733" max="9733" width="18.54296875" style="1" customWidth="1"/>
    <col min="9734" max="9734" width="24" style="1" customWidth="1"/>
    <col min="9735" max="9984" width="11.453125" style="1"/>
    <col min="9985" max="9985" width="22.1796875" style="1" customWidth="1"/>
    <col min="9986" max="9986" width="22" style="1" customWidth="1"/>
    <col min="9987" max="9987" width="37.81640625" style="1" customWidth="1"/>
    <col min="9988" max="9988" width="37.453125" style="1" customWidth="1"/>
    <col min="9989" max="9989" width="18.54296875" style="1" customWidth="1"/>
    <col min="9990" max="9990" width="24" style="1" customWidth="1"/>
    <col min="9991" max="10240" width="11.453125" style="1"/>
    <col min="10241" max="10241" width="22.1796875" style="1" customWidth="1"/>
    <col min="10242" max="10242" width="22" style="1" customWidth="1"/>
    <col min="10243" max="10243" width="37.81640625" style="1" customWidth="1"/>
    <col min="10244" max="10244" width="37.453125" style="1" customWidth="1"/>
    <col min="10245" max="10245" width="18.54296875" style="1" customWidth="1"/>
    <col min="10246" max="10246" width="24" style="1" customWidth="1"/>
    <col min="10247" max="10496" width="11.453125" style="1"/>
    <col min="10497" max="10497" width="22.1796875" style="1" customWidth="1"/>
    <col min="10498" max="10498" width="22" style="1" customWidth="1"/>
    <col min="10499" max="10499" width="37.81640625" style="1" customWidth="1"/>
    <col min="10500" max="10500" width="37.453125" style="1" customWidth="1"/>
    <col min="10501" max="10501" width="18.54296875" style="1" customWidth="1"/>
    <col min="10502" max="10502" width="24" style="1" customWidth="1"/>
    <col min="10503" max="10752" width="11.453125" style="1"/>
    <col min="10753" max="10753" width="22.1796875" style="1" customWidth="1"/>
    <col min="10754" max="10754" width="22" style="1" customWidth="1"/>
    <col min="10755" max="10755" width="37.81640625" style="1" customWidth="1"/>
    <col min="10756" max="10756" width="37.453125" style="1" customWidth="1"/>
    <col min="10757" max="10757" width="18.54296875" style="1" customWidth="1"/>
    <col min="10758" max="10758" width="24" style="1" customWidth="1"/>
    <col min="10759" max="11008" width="11.453125" style="1"/>
    <col min="11009" max="11009" width="22.1796875" style="1" customWidth="1"/>
    <col min="11010" max="11010" width="22" style="1" customWidth="1"/>
    <col min="11011" max="11011" width="37.81640625" style="1" customWidth="1"/>
    <col min="11012" max="11012" width="37.453125" style="1" customWidth="1"/>
    <col min="11013" max="11013" width="18.54296875" style="1" customWidth="1"/>
    <col min="11014" max="11014" width="24" style="1" customWidth="1"/>
    <col min="11015" max="11264" width="11.453125" style="1"/>
    <col min="11265" max="11265" width="22.1796875" style="1" customWidth="1"/>
    <col min="11266" max="11266" width="22" style="1" customWidth="1"/>
    <col min="11267" max="11267" width="37.81640625" style="1" customWidth="1"/>
    <col min="11268" max="11268" width="37.453125" style="1" customWidth="1"/>
    <col min="11269" max="11269" width="18.54296875" style="1" customWidth="1"/>
    <col min="11270" max="11270" width="24" style="1" customWidth="1"/>
    <col min="11271" max="11520" width="11.453125" style="1"/>
    <col min="11521" max="11521" width="22.1796875" style="1" customWidth="1"/>
    <col min="11522" max="11522" width="22" style="1" customWidth="1"/>
    <col min="11523" max="11523" width="37.81640625" style="1" customWidth="1"/>
    <col min="11524" max="11524" width="37.453125" style="1" customWidth="1"/>
    <col min="11525" max="11525" width="18.54296875" style="1" customWidth="1"/>
    <col min="11526" max="11526" width="24" style="1" customWidth="1"/>
    <col min="11527" max="11776" width="11.453125" style="1"/>
    <col min="11777" max="11777" width="22.1796875" style="1" customWidth="1"/>
    <col min="11778" max="11778" width="22" style="1" customWidth="1"/>
    <col min="11779" max="11779" width="37.81640625" style="1" customWidth="1"/>
    <col min="11780" max="11780" width="37.453125" style="1" customWidth="1"/>
    <col min="11781" max="11781" width="18.54296875" style="1" customWidth="1"/>
    <col min="11782" max="11782" width="24" style="1" customWidth="1"/>
    <col min="11783" max="12032" width="11.453125" style="1"/>
    <col min="12033" max="12033" width="22.1796875" style="1" customWidth="1"/>
    <col min="12034" max="12034" width="22" style="1" customWidth="1"/>
    <col min="12035" max="12035" width="37.81640625" style="1" customWidth="1"/>
    <col min="12036" max="12036" width="37.453125" style="1" customWidth="1"/>
    <col min="12037" max="12037" width="18.54296875" style="1" customWidth="1"/>
    <col min="12038" max="12038" width="24" style="1" customWidth="1"/>
    <col min="12039" max="12288" width="11.453125" style="1"/>
    <col min="12289" max="12289" width="22.1796875" style="1" customWidth="1"/>
    <col min="12290" max="12290" width="22" style="1" customWidth="1"/>
    <col min="12291" max="12291" width="37.81640625" style="1" customWidth="1"/>
    <col min="12292" max="12292" width="37.453125" style="1" customWidth="1"/>
    <col min="12293" max="12293" width="18.54296875" style="1" customWidth="1"/>
    <col min="12294" max="12294" width="24" style="1" customWidth="1"/>
    <col min="12295" max="12544" width="11.453125" style="1"/>
    <col min="12545" max="12545" width="22.1796875" style="1" customWidth="1"/>
    <col min="12546" max="12546" width="22" style="1" customWidth="1"/>
    <col min="12547" max="12547" width="37.81640625" style="1" customWidth="1"/>
    <col min="12548" max="12548" width="37.453125" style="1" customWidth="1"/>
    <col min="12549" max="12549" width="18.54296875" style="1" customWidth="1"/>
    <col min="12550" max="12550" width="24" style="1" customWidth="1"/>
    <col min="12551" max="12800" width="11.453125" style="1"/>
    <col min="12801" max="12801" width="22.1796875" style="1" customWidth="1"/>
    <col min="12802" max="12802" width="22" style="1" customWidth="1"/>
    <col min="12803" max="12803" width="37.81640625" style="1" customWidth="1"/>
    <col min="12804" max="12804" width="37.453125" style="1" customWidth="1"/>
    <col min="12805" max="12805" width="18.54296875" style="1" customWidth="1"/>
    <col min="12806" max="12806" width="24" style="1" customWidth="1"/>
    <col min="12807" max="13056" width="11.453125" style="1"/>
    <col min="13057" max="13057" width="22.1796875" style="1" customWidth="1"/>
    <col min="13058" max="13058" width="22" style="1" customWidth="1"/>
    <col min="13059" max="13059" width="37.81640625" style="1" customWidth="1"/>
    <col min="13060" max="13060" width="37.453125" style="1" customWidth="1"/>
    <col min="13061" max="13061" width="18.54296875" style="1" customWidth="1"/>
    <col min="13062" max="13062" width="24" style="1" customWidth="1"/>
    <col min="13063" max="13312" width="11.453125" style="1"/>
    <col min="13313" max="13313" width="22.1796875" style="1" customWidth="1"/>
    <col min="13314" max="13314" width="22" style="1" customWidth="1"/>
    <col min="13315" max="13315" width="37.81640625" style="1" customWidth="1"/>
    <col min="13316" max="13316" width="37.453125" style="1" customWidth="1"/>
    <col min="13317" max="13317" width="18.54296875" style="1" customWidth="1"/>
    <col min="13318" max="13318" width="24" style="1" customWidth="1"/>
    <col min="13319" max="13568" width="11.453125" style="1"/>
    <col min="13569" max="13569" width="22.1796875" style="1" customWidth="1"/>
    <col min="13570" max="13570" width="22" style="1" customWidth="1"/>
    <col min="13571" max="13571" width="37.81640625" style="1" customWidth="1"/>
    <col min="13572" max="13572" width="37.453125" style="1" customWidth="1"/>
    <col min="13573" max="13573" width="18.54296875" style="1" customWidth="1"/>
    <col min="13574" max="13574" width="24" style="1" customWidth="1"/>
    <col min="13575" max="13824" width="11.453125" style="1"/>
    <col min="13825" max="13825" width="22.1796875" style="1" customWidth="1"/>
    <col min="13826" max="13826" width="22" style="1" customWidth="1"/>
    <col min="13827" max="13827" width="37.81640625" style="1" customWidth="1"/>
    <col min="13828" max="13828" width="37.453125" style="1" customWidth="1"/>
    <col min="13829" max="13829" width="18.54296875" style="1" customWidth="1"/>
    <col min="13830" max="13830" width="24" style="1" customWidth="1"/>
    <col min="13831" max="14080" width="11.453125" style="1"/>
    <col min="14081" max="14081" width="22.1796875" style="1" customWidth="1"/>
    <col min="14082" max="14082" width="22" style="1" customWidth="1"/>
    <col min="14083" max="14083" width="37.81640625" style="1" customWidth="1"/>
    <col min="14084" max="14084" width="37.453125" style="1" customWidth="1"/>
    <col min="14085" max="14085" width="18.54296875" style="1" customWidth="1"/>
    <col min="14086" max="14086" width="24" style="1" customWidth="1"/>
    <col min="14087" max="14336" width="11.453125" style="1"/>
    <col min="14337" max="14337" width="22.1796875" style="1" customWidth="1"/>
    <col min="14338" max="14338" width="22" style="1" customWidth="1"/>
    <col min="14339" max="14339" width="37.81640625" style="1" customWidth="1"/>
    <col min="14340" max="14340" width="37.453125" style="1" customWidth="1"/>
    <col min="14341" max="14341" width="18.54296875" style="1" customWidth="1"/>
    <col min="14342" max="14342" width="24" style="1" customWidth="1"/>
    <col min="14343" max="14592" width="11.453125" style="1"/>
    <col min="14593" max="14593" width="22.1796875" style="1" customWidth="1"/>
    <col min="14594" max="14594" width="22" style="1" customWidth="1"/>
    <col min="14595" max="14595" width="37.81640625" style="1" customWidth="1"/>
    <col min="14596" max="14596" width="37.453125" style="1" customWidth="1"/>
    <col min="14597" max="14597" width="18.54296875" style="1" customWidth="1"/>
    <col min="14598" max="14598" width="24" style="1" customWidth="1"/>
    <col min="14599" max="14848" width="11.453125" style="1"/>
    <col min="14849" max="14849" width="22.1796875" style="1" customWidth="1"/>
    <col min="14850" max="14850" width="22" style="1" customWidth="1"/>
    <col min="14851" max="14851" width="37.81640625" style="1" customWidth="1"/>
    <col min="14852" max="14852" width="37.453125" style="1" customWidth="1"/>
    <col min="14853" max="14853" width="18.54296875" style="1" customWidth="1"/>
    <col min="14854" max="14854" width="24" style="1" customWidth="1"/>
    <col min="14855" max="15104" width="11.453125" style="1"/>
    <col min="15105" max="15105" width="22.1796875" style="1" customWidth="1"/>
    <col min="15106" max="15106" width="22" style="1" customWidth="1"/>
    <col min="15107" max="15107" width="37.81640625" style="1" customWidth="1"/>
    <col min="15108" max="15108" width="37.453125" style="1" customWidth="1"/>
    <col min="15109" max="15109" width="18.54296875" style="1" customWidth="1"/>
    <col min="15110" max="15110" width="24" style="1" customWidth="1"/>
    <col min="15111" max="15360" width="11.453125" style="1"/>
    <col min="15361" max="15361" width="22.1796875" style="1" customWidth="1"/>
    <col min="15362" max="15362" width="22" style="1" customWidth="1"/>
    <col min="15363" max="15363" width="37.81640625" style="1" customWidth="1"/>
    <col min="15364" max="15364" width="37.453125" style="1" customWidth="1"/>
    <col min="15365" max="15365" width="18.54296875" style="1" customWidth="1"/>
    <col min="15366" max="15366" width="24" style="1" customWidth="1"/>
    <col min="15367" max="15616" width="11.453125" style="1"/>
    <col min="15617" max="15617" width="22.1796875" style="1" customWidth="1"/>
    <col min="15618" max="15618" width="22" style="1" customWidth="1"/>
    <col min="15619" max="15619" width="37.81640625" style="1" customWidth="1"/>
    <col min="15620" max="15620" width="37.453125" style="1" customWidth="1"/>
    <col min="15621" max="15621" width="18.54296875" style="1" customWidth="1"/>
    <col min="15622" max="15622" width="24" style="1" customWidth="1"/>
    <col min="15623" max="15872" width="11.453125" style="1"/>
    <col min="15873" max="15873" width="22.1796875" style="1" customWidth="1"/>
    <col min="15874" max="15874" width="22" style="1" customWidth="1"/>
    <col min="15875" max="15875" width="37.81640625" style="1" customWidth="1"/>
    <col min="15876" max="15876" width="37.453125" style="1" customWidth="1"/>
    <col min="15877" max="15877" width="18.54296875" style="1" customWidth="1"/>
    <col min="15878" max="15878" width="24" style="1" customWidth="1"/>
    <col min="15879" max="16128" width="11.453125" style="1"/>
    <col min="16129" max="16129" width="22.1796875" style="1" customWidth="1"/>
    <col min="16130" max="16130" width="22" style="1" customWidth="1"/>
    <col min="16131" max="16131" width="37.81640625" style="1" customWidth="1"/>
    <col min="16132" max="16132" width="37.453125" style="1" customWidth="1"/>
    <col min="16133" max="16133" width="18.54296875" style="1" customWidth="1"/>
    <col min="16134" max="16134" width="24" style="1" customWidth="1"/>
    <col min="16135" max="16384" width="11.453125" style="1"/>
  </cols>
  <sheetData>
    <row r="1" spans="1:12" ht="35" customHeight="1" thickBot="1" x14ac:dyDescent="0.4">
      <c r="A1" s="60"/>
      <c r="B1" s="60"/>
      <c r="C1" s="63" t="s">
        <v>64</v>
      </c>
      <c r="D1" s="64"/>
      <c r="E1" s="64"/>
      <c r="F1" s="65"/>
      <c r="G1" s="61" t="s">
        <v>37</v>
      </c>
      <c r="H1" s="61"/>
      <c r="I1" s="61"/>
    </row>
    <row r="2" spans="1:12" s="32" customFormat="1" ht="35" customHeight="1" thickBot="1" x14ac:dyDescent="0.4">
      <c r="A2" s="60"/>
      <c r="B2" s="60"/>
      <c r="C2" s="63" t="s">
        <v>65</v>
      </c>
      <c r="D2" s="64"/>
      <c r="E2" s="64"/>
      <c r="F2" s="65"/>
      <c r="G2" s="62" t="s">
        <v>77</v>
      </c>
      <c r="H2" s="61"/>
      <c r="I2" s="61"/>
      <c r="J2" s="33"/>
      <c r="K2" s="33"/>
      <c r="L2" s="33"/>
    </row>
    <row r="3" spans="1:12" s="32" customFormat="1" ht="35" customHeight="1" thickBot="1" x14ac:dyDescent="0.4">
      <c r="A3" s="60"/>
      <c r="B3" s="60"/>
      <c r="C3" s="63" t="s">
        <v>66</v>
      </c>
      <c r="D3" s="64"/>
      <c r="E3" s="64"/>
      <c r="F3" s="65"/>
      <c r="G3" s="61" t="s">
        <v>78</v>
      </c>
      <c r="H3" s="61"/>
      <c r="I3" s="61"/>
      <c r="J3" s="34"/>
      <c r="K3" s="34"/>
      <c r="L3" s="34"/>
    </row>
    <row r="5" spans="1:12" ht="5.25" customHeight="1" thickBot="1" x14ac:dyDescent="0.4"/>
    <row r="6" spans="1:12" ht="25.5" customHeight="1" x14ac:dyDescent="0.35">
      <c r="A6" s="155" t="s">
        <v>68</v>
      </c>
      <c r="B6" s="156"/>
      <c r="C6" s="156"/>
      <c r="D6" s="156"/>
      <c r="E6" s="156"/>
      <c r="F6" s="156"/>
      <c r="G6" s="156"/>
      <c r="H6" s="156"/>
      <c r="I6" s="157"/>
      <c r="J6" s="2"/>
    </row>
    <row r="7" spans="1:12" ht="20" x14ac:dyDescent="0.35">
      <c r="A7" s="158" t="s">
        <v>2</v>
      </c>
      <c r="B7" s="159"/>
      <c r="C7" s="159"/>
      <c r="D7" s="159"/>
      <c r="E7" s="159"/>
      <c r="F7" s="159"/>
      <c r="G7" s="159"/>
      <c r="H7" s="159"/>
      <c r="I7" s="160"/>
      <c r="J7" s="3"/>
      <c r="K7" s="4"/>
    </row>
    <row r="8" spans="1:12" ht="20.5" thickBot="1" x14ac:dyDescent="0.45">
      <c r="A8" s="161">
        <v>2024</v>
      </c>
      <c r="B8" s="162"/>
      <c r="C8" s="162"/>
      <c r="D8" s="162"/>
      <c r="E8" s="162"/>
      <c r="F8" s="162"/>
      <c r="G8" s="162"/>
      <c r="H8" s="162"/>
      <c r="I8" s="163"/>
      <c r="J8" s="5"/>
    </row>
    <row r="9" spans="1:12" ht="3.75" customHeight="1" thickBot="1" x14ac:dyDescent="0.4">
      <c r="A9" s="139"/>
      <c r="B9" s="139"/>
      <c r="C9" s="139"/>
      <c r="D9" s="139"/>
      <c r="E9" s="139"/>
      <c r="F9" s="139"/>
      <c r="G9" s="139"/>
    </row>
    <row r="10" spans="1:12" ht="57" customHeight="1" thickBot="1" x14ac:dyDescent="0.4">
      <c r="A10" s="140" t="s">
        <v>3</v>
      </c>
      <c r="B10" s="35" t="s">
        <v>4</v>
      </c>
      <c r="C10" s="36" t="s">
        <v>5</v>
      </c>
      <c r="D10" s="37" t="s">
        <v>6</v>
      </c>
      <c r="E10" s="35" t="s">
        <v>7</v>
      </c>
      <c r="F10" s="35" t="s">
        <v>8</v>
      </c>
      <c r="G10" s="35" t="s">
        <v>9</v>
      </c>
      <c r="H10" s="35" t="s">
        <v>10</v>
      </c>
      <c r="I10" s="38" t="s">
        <v>11</v>
      </c>
    </row>
    <row r="11" spans="1:12" ht="108.75" customHeight="1" thickBot="1" x14ac:dyDescent="0.4">
      <c r="A11" s="141"/>
      <c r="B11" s="142" t="s">
        <v>68</v>
      </c>
      <c r="C11" s="6" t="s">
        <v>94</v>
      </c>
      <c r="D11" s="7" t="s">
        <v>95</v>
      </c>
      <c r="E11" s="8" t="s">
        <v>67</v>
      </c>
      <c r="F11" s="9">
        <v>0.85</v>
      </c>
      <c r="G11" s="10">
        <v>2024</v>
      </c>
      <c r="H11" s="8"/>
      <c r="I11" s="11" t="s">
        <v>41</v>
      </c>
      <c r="J11" s="12"/>
      <c r="L11" s="12"/>
    </row>
    <row r="12" spans="1:12" ht="22.5" customHeight="1" thickBot="1" x14ac:dyDescent="0.4">
      <c r="A12" s="141"/>
      <c r="B12" s="143"/>
      <c r="C12" s="164" t="s">
        <v>12</v>
      </c>
      <c r="D12" s="165"/>
      <c r="E12" s="165"/>
      <c r="F12" s="165"/>
      <c r="G12" s="165"/>
      <c r="H12" s="165"/>
      <c r="I12" s="165"/>
      <c r="J12" s="13"/>
      <c r="L12" s="13"/>
    </row>
    <row r="13" spans="1:12" ht="81" customHeight="1" thickBot="1" x14ac:dyDescent="0.4">
      <c r="A13" s="141"/>
      <c r="B13" s="144"/>
      <c r="C13" s="26" t="s">
        <v>13</v>
      </c>
      <c r="D13" s="26" t="s">
        <v>39</v>
      </c>
      <c r="E13" s="26" t="s">
        <v>40</v>
      </c>
      <c r="F13" s="145" t="s">
        <v>1</v>
      </c>
      <c r="G13" s="166"/>
      <c r="H13" s="145" t="s">
        <v>14</v>
      </c>
      <c r="I13" s="146"/>
      <c r="J13" s="14"/>
      <c r="L13" s="14"/>
    </row>
    <row r="14" spans="1:12" ht="23.25" customHeight="1" x14ac:dyDescent="0.35">
      <c r="A14" s="141"/>
      <c r="B14" s="144"/>
      <c r="C14" s="15" t="s">
        <v>15</v>
      </c>
      <c r="D14" s="30">
        <v>0</v>
      </c>
      <c r="E14" s="30">
        <v>0</v>
      </c>
      <c r="F14" s="149" t="e">
        <f>D14/E14</f>
        <v>#DIV/0!</v>
      </c>
      <c r="G14" s="150"/>
      <c r="H14" s="147" t="e">
        <f>IF(F14&gt;=$F$11,"Si","No")</f>
        <v>#DIV/0!</v>
      </c>
      <c r="I14" s="148"/>
      <c r="J14" s="12"/>
      <c r="L14" s="12"/>
    </row>
    <row r="15" spans="1:12" ht="23.25" customHeight="1" x14ac:dyDescent="0.35">
      <c r="A15" s="141"/>
      <c r="B15" s="144"/>
      <c r="C15" s="15" t="s">
        <v>16</v>
      </c>
      <c r="D15" s="31">
        <v>0</v>
      </c>
      <c r="E15" s="31">
        <v>0</v>
      </c>
      <c r="F15" s="151" t="e">
        <f>D15/E15</f>
        <v>#DIV/0!</v>
      </c>
      <c r="G15" s="152"/>
      <c r="H15" s="79" t="e">
        <f t="shared" ref="H15:H30" si="0">IF(F15&gt;=$F$11,"Si","No")</f>
        <v>#DIV/0!</v>
      </c>
      <c r="I15" s="80"/>
      <c r="J15" s="12"/>
      <c r="L15" s="12"/>
    </row>
    <row r="16" spans="1:12" ht="23.25" customHeight="1" thickBot="1" x14ac:dyDescent="0.4">
      <c r="A16" s="141"/>
      <c r="B16" s="144"/>
      <c r="C16" s="15" t="s">
        <v>17</v>
      </c>
      <c r="D16" s="31">
        <v>81</v>
      </c>
      <c r="E16" s="31">
        <v>82</v>
      </c>
      <c r="F16" s="151">
        <f t="shared" ref="F16:F28" si="1">D16/E16</f>
        <v>0.98780487804878048</v>
      </c>
      <c r="G16" s="152"/>
      <c r="H16" s="79" t="str">
        <f t="shared" si="0"/>
        <v>Si</v>
      </c>
      <c r="I16" s="80"/>
      <c r="J16" s="12"/>
      <c r="L16" s="12"/>
    </row>
    <row r="17" spans="1:12" ht="23.25" customHeight="1" thickBot="1" x14ac:dyDescent="0.4">
      <c r="A17" s="141"/>
      <c r="B17" s="144"/>
      <c r="C17" s="29" t="s">
        <v>42</v>
      </c>
      <c r="D17" s="29">
        <f>SUM(D14:D16)</f>
        <v>81</v>
      </c>
      <c r="E17" s="29">
        <f>SUM(E14:E16)</f>
        <v>82</v>
      </c>
      <c r="F17" s="126">
        <f>D17/E17</f>
        <v>0.98780487804878048</v>
      </c>
      <c r="G17" s="127"/>
      <c r="H17" s="112" t="str">
        <f>IF(F17&gt;=$F$11,"Si","No")</f>
        <v>Si</v>
      </c>
      <c r="I17" s="113"/>
      <c r="J17" s="12"/>
      <c r="L17" s="12"/>
    </row>
    <row r="18" spans="1:12" ht="23.25" customHeight="1" x14ac:dyDescent="0.35">
      <c r="A18" s="141"/>
      <c r="B18" s="144"/>
      <c r="C18" s="15" t="s">
        <v>18</v>
      </c>
      <c r="D18" s="31">
        <v>760</v>
      </c>
      <c r="E18" s="31">
        <v>757</v>
      </c>
      <c r="F18" s="151">
        <f t="shared" si="1"/>
        <v>1.0039630118890357</v>
      </c>
      <c r="G18" s="152"/>
      <c r="H18" s="79" t="str">
        <f t="shared" si="0"/>
        <v>Si</v>
      </c>
      <c r="I18" s="80"/>
      <c r="J18" s="12"/>
      <c r="L18" s="12"/>
    </row>
    <row r="19" spans="1:12" ht="23.25" customHeight="1" x14ac:dyDescent="0.35">
      <c r="A19" s="141"/>
      <c r="B19" s="144"/>
      <c r="C19" s="15" t="s">
        <v>19</v>
      </c>
      <c r="D19" s="31">
        <v>1329</v>
      </c>
      <c r="E19" s="31">
        <v>1237</v>
      </c>
      <c r="F19" s="151">
        <f t="shared" si="1"/>
        <v>1.0743734842360551</v>
      </c>
      <c r="G19" s="152"/>
      <c r="H19" s="79" t="str">
        <f t="shared" si="0"/>
        <v>Si</v>
      </c>
      <c r="I19" s="80"/>
      <c r="J19" s="12"/>
      <c r="L19" s="12"/>
    </row>
    <row r="20" spans="1:12" ht="23.25" customHeight="1" thickBot="1" x14ac:dyDescent="0.4">
      <c r="A20" s="141"/>
      <c r="B20" s="144"/>
      <c r="C20" s="15" t="s">
        <v>20</v>
      </c>
      <c r="D20" s="31">
        <v>748</v>
      </c>
      <c r="E20" s="31">
        <v>795</v>
      </c>
      <c r="F20" s="153">
        <f t="shared" si="1"/>
        <v>0.9408805031446541</v>
      </c>
      <c r="G20" s="154"/>
      <c r="H20" s="110" t="str">
        <f t="shared" si="0"/>
        <v>Si</v>
      </c>
      <c r="I20" s="111"/>
      <c r="J20" s="12"/>
      <c r="L20" s="12"/>
    </row>
    <row r="21" spans="1:12" ht="23.25" customHeight="1" thickBot="1" x14ac:dyDescent="0.4">
      <c r="A21" s="141"/>
      <c r="B21" s="144"/>
      <c r="C21" s="28" t="s">
        <v>43</v>
      </c>
      <c r="D21" s="29">
        <f>SUM(D18:D20)</f>
        <v>2837</v>
      </c>
      <c r="E21" s="29">
        <f>SUM(E18:E20)</f>
        <v>2789</v>
      </c>
      <c r="F21" s="126">
        <f>D21/E21</f>
        <v>1.0172104697024023</v>
      </c>
      <c r="G21" s="127"/>
      <c r="H21" s="112" t="str">
        <f>IF(F21&gt;=$F$11,"Si","No")</f>
        <v>Si</v>
      </c>
      <c r="I21" s="113"/>
      <c r="J21" s="12"/>
      <c r="L21" s="12"/>
    </row>
    <row r="22" spans="1:12" ht="23.25" customHeight="1" x14ac:dyDescent="0.4">
      <c r="A22" s="141"/>
      <c r="B22" s="144"/>
      <c r="C22" s="15" t="s">
        <v>21</v>
      </c>
      <c r="D22" s="30">
        <v>1230</v>
      </c>
      <c r="E22" s="30">
        <v>1336</v>
      </c>
      <c r="F22" s="167">
        <f t="shared" si="1"/>
        <v>0.9206586826347305</v>
      </c>
      <c r="G22" s="168"/>
      <c r="H22" s="147" t="str">
        <f t="shared" si="0"/>
        <v>Si</v>
      </c>
      <c r="I22" s="148"/>
      <c r="J22" s="12"/>
      <c r="L22" s="12"/>
    </row>
    <row r="23" spans="1:12" ht="23.25" customHeight="1" x14ac:dyDescent="0.4">
      <c r="A23" s="141"/>
      <c r="B23" s="144"/>
      <c r="C23" s="15" t="s">
        <v>22</v>
      </c>
      <c r="D23" s="30">
        <v>760</v>
      </c>
      <c r="E23" s="30">
        <v>899</v>
      </c>
      <c r="F23" s="68">
        <f t="shared" si="1"/>
        <v>0.8453837597330367</v>
      </c>
      <c r="G23" s="69"/>
      <c r="H23" s="79" t="str">
        <f t="shared" si="0"/>
        <v>No</v>
      </c>
      <c r="I23" s="80"/>
      <c r="J23" s="12"/>
      <c r="L23" s="12"/>
    </row>
    <row r="24" spans="1:12" ht="23.25" customHeight="1" thickBot="1" x14ac:dyDescent="0.45">
      <c r="A24" s="141"/>
      <c r="B24" s="144"/>
      <c r="C24" s="15" t="s">
        <v>35</v>
      </c>
      <c r="D24" s="30">
        <v>0</v>
      </c>
      <c r="E24" s="30">
        <v>0</v>
      </c>
      <c r="F24" s="68" t="e">
        <f t="shared" si="1"/>
        <v>#DIV/0!</v>
      </c>
      <c r="G24" s="69"/>
      <c r="H24" s="79" t="e">
        <f t="shared" si="0"/>
        <v>#DIV/0!</v>
      </c>
      <c r="I24" s="80"/>
      <c r="J24" s="12"/>
      <c r="L24" s="12"/>
    </row>
    <row r="25" spans="1:12" ht="23.25" customHeight="1" thickBot="1" x14ac:dyDescent="0.4">
      <c r="A25" s="141"/>
      <c r="B25" s="144"/>
      <c r="C25" s="27" t="s">
        <v>45</v>
      </c>
      <c r="D25" s="29">
        <f>SUM(D22:D24)</f>
        <v>1990</v>
      </c>
      <c r="E25" s="29">
        <f>SUM(E22:E24)</f>
        <v>2235</v>
      </c>
      <c r="F25" s="126">
        <f>D25/E25</f>
        <v>0.89038031319910516</v>
      </c>
      <c r="G25" s="127"/>
      <c r="H25" s="112" t="str">
        <f>IF(F25&gt;=$F$11,"Si","No")</f>
        <v>Si</v>
      </c>
      <c r="I25" s="113"/>
      <c r="J25" s="12"/>
      <c r="L25" s="12"/>
    </row>
    <row r="26" spans="1:12" ht="23.25" customHeight="1" x14ac:dyDescent="0.4">
      <c r="A26" s="141"/>
      <c r="B26" s="144"/>
      <c r="C26" s="15" t="s">
        <v>23</v>
      </c>
      <c r="D26" s="30">
        <v>0</v>
      </c>
      <c r="E26" s="30">
        <v>0</v>
      </c>
      <c r="F26" s="68" t="e">
        <f t="shared" si="1"/>
        <v>#DIV/0!</v>
      </c>
      <c r="G26" s="69"/>
      <c r="H26" s="79" t="e">
        <f t="shared" si="0"/>
        <v>#DIV/0!</v>
      </c>
      <c r="I26" s="80"/>
      <c r="J26" s="17"/>
      <c r="L26" s="17"/>
    </row>
    <row r="27" spans="1:12" ht="23.25" customHeight="1" x14ac:dyDescent="0.4">
      <c r="A27" s="141"/>
      <c r="B27" s="144"/>
      <c r="C27" s="15" t="s">
        <v>24</v>
      </c>
      <c r="D27" s="31">
        <v>80</v>
      </c>
      <c r="E27" s="31">
        <v>80</v>
      </c>
      <c r="F27" s="68">
        <f>D27/E27</f>
        <v>1</v>
      </c>
      <c r="G27" s="69"/>
      <c r="H27" s="79" t="str">
        <f t="shared" si="0"/>
        <v>Si</v>
      </c>
      <c r="I27" s="80"/>
      <c r="J27" s="17"/>
      <c r="L27" s="17"/>
    </row>
    <row r="28" spans="1:12" ht="23.25" customHeight="1" thickBot="1" x14ac:dyDescent="0.45">
      <c r="A28" s="141"/>
      <c r="B28" s="144"/>
      <c r="C28" s="15" t="s">
        <v>25</v>
      </c>
      <c r="D28" s="16">
        <v>72</v>
      </c>
      <c r="E28" s="16">
        <v>75</v>
      </c>
      <c r="F28" s="124">
        <f t="shared" si="1"/>
        <v>0.96</v>
      </c>
      <c r="G28" s="125"/>
      <c r="H28" s="110" t="str">
        <f t="shared" si="0"/>
        <v>Si</v>
      </c>
      <c r="I28" s="111"/>
      <c r="J28" s="17"/>
      <c r="L28" s="17"/>
    </row>
    <row r="29" spans="1:12" ht="23.25" customHeight="1" thickBot="1" x14ac:dyDescent="0.4">
      <c r="A29" s="141"/>
      <c r="B29" s="144"/>
      <c r="C29" s="27" t="s">
        <v>44</v>
      </c>
      <c r="D29" s="29">
        <f>SUM(D26:D28)</f>
        <v>152</v>
      </c>
      <c r="E29" s="29">
        <f>SUM(E26:E28)</f>
        <v>155</v>
      </c>
      <c r="F29" s="126">
        <f>D29/E29</f>
        <v>0.98064516129032253</v>
      </c>
      <c r="G29" s="127"/>
      <c r="H29" s="112" t="str">
        <f t="shared" si="0"/>
        <v>Si</v>
      </c>
      <c r="I29" s="113"/>
      <c r="J29" s="17"/>
      <c r="L29" s="17"/>
    </row>
    <row r="30" spans="1:12" ht="23.25" customHeight="1" thickBot="1" x14ac:dyDescent="0.4">
      <c r="A30" s="141"/>
      <c r="B30" s="143"/>
      <c r="C30" s="24" t="s">
        <v>46</v>
      </c>
      <c r="D30" s="25">
        <f>AVERAGE(D17+D25+D21+D29)</f>
        <v>5060</v>
      </c>
      <c r="E30" s="25">
        <f>AVERAGE(E17+E25+E21+E29)</f>
        <v>5261</v>
      </c>
      <c r="F30" s="128">
        <f>D30/E30</f>
        <v>0.96179433567762784</v>
      </c>
      <c r="G30" s="129"/>
      <c r="H30" s="114" t="str">
        <f t="shared" si="0"/>
        <v>Si</v>
      </c>
      <c r="I30" s="115"/>
      <c r="J30" s="17"/>
      <c r="L30" s="17"/>
    </row>
    <row r="31" spans="1:12" ht="4.5" customHeight="1" thickBot="1" x14ac:dyDescent="0.4">
      <c r="A31" s="85"/>
      <c r="B31" s="86"/>
      <c r="C31" s="87"/>
      <c r="D31" s="87"/>
      <c r="E31" s="87"/>
      <c r="F31" s="88"/>
      <c r="G31" s="88"/>
      <c r="H31" s="17"/>
      <c r="I31" s="17"/>
      <c r="J31" s="17"/>
      <c r="L31" s="17"/>
    </row>
    <row r="32" spans="1:12" ht="21.75" customHeight="1" x14ac:dyDescent="0.35">
      <c r="A32" s="118" t="s">
        <v>27</v>
      </c>
      <c r="B32" s="119"/>
      <c r="C32" s="130"/>
      <c r="D32" s="131"/>
      <c r="E32" s="131"/>
      <c r="F32" s="131"/>
      <c r="G32" s="131"/>
      <c r="H32" s="131"/>
      <c r="I32" s="132"/>
      <c r="J32" s="12"/>
      <c r="L32" s="12"/>
    </row>
    <row r="33" spans="1:9" ht="21.75" customHeight="1" x14ac:dyDescent="0.35">
      <c r="A33" s="120"/>
      <c r="B33" s="121"/>
      <c r="C33" s="133"/>
      <c r="D33" s="134"/>
      <c r="E33" s="134"/>
      <c r="F33" s="134"/>
      <c r="G33" s="134"/>
      <c r="H33" s="134"/>
      <c r="I33" s="135"/>
    </row>
    <row r="34" spans="1:9" ht="21.75" customHeight="1" x14ac:dyDescent="0.35">
      <c r="A34" s="120"/>
      <c r="B34" s="121"/>
      <c r="C34" s="133"/>
      <c r="D34" s="134"/>
      <c r="E34" s="134"/>
      <c r="F34" s="134"/>
      <c r="G34" s="134"/>
      <c r="H34" s="134"/>
      <c r="I34" s="135"/>
    </row>
    <row r="35" spans="1:9" ht="21.75" customHeight="1" x14ac:dyDescent="0.35">
      <c r="A35" s="120"/>
      <c r="B35" s="121"/>
      <c r="C35" s="133"/>
      <c r="D35" s="134"/>
      <c r="E35" s="134"/>
      <c r="F35" s="134"/>
      <c r="G35" s="134"/>
      <c r="H35" s="134"/>
      <c r="I35" s="135"/>
    </row>
    <row r="36" spans="1:9" ht="21.75" customHeight="1" x14ac:dyDescent="0.35">
      <c r="A36" s="120"/>
      <c r="B36" s="121"/>
      <c r="C36" s="133"/>
      <c r="D36" s="134"/>
      <c r="E36" s="134"/>
      <c r="F36" s="134"/>
      <c r="G36" s="134"/>
      <c r="H36" s="134"/>
      <c r="I36" s="135"/>
    </row>
    <row r="37" spans="1:9" ht="21.75" customHeight="1" x14ac:dyDescent="0.35">
      <c r="A37" s="120"/>
      <c r="B37" s="121"/>
      <c r="C37" s="133"/>
      <c r="D37" s="134"/>
      <c r="E37" s="134"/>
      <c r="F37" s="134"/>
      <c r="G37" s="134"/>
      <c r="H37" s="134"/>
      <c r="I37" s="135"/>
    </row>
    <row r="38" spans="1:9" ht="21.75" customHeight="1" x14ac:dyDescent="0.35">
      <c r="A38" s="120"/>
      <c r="B38" s="121"/>
      <c r="C38" s="133"/>
      <c r="D38" s="134"/>
      <c r="E38" s="134"/>
      <c r="F38" s="134"/>
      <c r="G38" s="134"/>
      <c r="H38" s="134"/>
      <c r="I38" s="135"/>
    </row>
    <row r="39" spans="1:9" ht="21.75" customHeight="1" x14ac:dyDescent="0.35">
      <c r="A39" s="120"/>
      <c r="B39" s="121"/>
      <c r="C39" s="133"/>
      <c r="D39" s="134"/>
      <c r="E39" s="134"/>
      <c r="F39" s="134"/>
      <c r="G39" s="134"/>
      <c r="H39" s="134"/>
      <c r="I39" s="135"/>
    </row>
    <row r="40" spans="1:9" ht="21.75" customHeight="1" x14ac:dyDescent="0.35">
      <c r="A40" s="120"/>
      <c r="B40" s="121"/>
      <c r="C40" s="133"/>
      <c r="D40" s="134"/>
      <c r="E40" s="134"/>
      <c r="F40" s="134"/>
      <c r="G40" s="134"/>
      <c r="H40" s="134"/>
      <c r="I40" s="135"/>
    </row>
    <row r="41" spans="1:9" ht="21.75" customHeight="1" x14ac:dyDescent="0.35">
      <c r="A41" s="120"/>
      <c r="B41" s="121"/>
      <c r="C41" s="133"/>
      <c r="D41" s="134"/>
      <c r="E41" s="134"/>
      <c r="F41" s="134"/>
      <c r="G41" s="134"/>
      <c r="H41" s="134"/>
      <c r="I41" s="135"/>
    </row>
    <row r="42" spans="1:9" ht="21.75" customHeight="1" x14ac:dyDescent="0.35">
      <c r="A42" s="120"/>
      <c r="B42" s="121"/>
      <c r="C42" s="133"/>
      <c r="D42" s="134"/>
      <c r="E42" s="134"/>
      <c r="F42" s="134"/>
      <c r="G42" s="134"/>
      <c r="H42" s="134"/>
      <c r="I42" s="135"/>
    </row>
    <row r="43" spans="1:9" ht="21.75" customHeight="1" x14ac:dyDescent="0.35">
      <c r="A43" s="120"/>
      <c r="B43" s="121"/>
      <c r="C43" s="133"/>
      <c r="D43" s="134"/>
      <c r="E43" s="134"/>
      <c r="F43" s="134"/>
      <c r="G43" s="134"/>
      <c r="H43" s="134"/>
      <c r="I43" s="135"/>
    </row>
    <row r="44" spans="1:9" ht="21.75" customHeight="1" x14ac:dyDescent="0.35">
      <c r="A44" s="120"/>
      <c r="B44" s="121"/>
      <c r="C44" s="133"/>
      <c r="D44" s="134"/>
      <c r="E44" s="134"/>
      <c r="F44" s="134"/>
      <c r="G44" s="134"/>
      <c r="H44" s="134"/>
      <c r="I44" s="135"/>
    </row>
    <row r="45" spans="1:9" ht="21.75" customHeight="1" x14ac:dyDescent="0.35">
      <c r="A45" s="120"/>
      <c r="B45" s="121"/>
      <c r="C45" s="133"/>
      <c r="D45" s="134"/>
      <c r="E45" s="134"/>
      <c r="F45" s="134"/>
      <c r="G45" s="134"/>
      <c r="H45" s="134"/>
      <c r="I45" s="135"/>
    </row>
    <row r="46" spans="1:9" ht="21.75" customHeight="1" x14ac:dyDescent="0.35">
      <c r="A46" s="120"/>
      <c r="B46" s="121"/>
      <c r="C46" s="133"/>
      <c r="D46" s="134"/>
      <c r="E46" s="134"/>
      <c r="F46" s="134"/>
      <c r="G46" s="134"/>
      <c r="H46" s="134"/>
      <c r="I46" s="135"/>
    </row>
    <row r="47" spans="1:9" ht="21.75" customHeight="1" thickBot="1" x14ac:dyDescent="0.4">
      <c r="A47" s="122"/>
      <c r="B47" s="123"/>
      <c r="C47" s="136"/>
      <c r="D47" s="137"/>
      <c r="E47" s="137"/>
      <c r="F47" s="137"/>
      <c r="G47" s="137"/>
      <c r="H47" s="137"/>
      <c r="I47" s="138"/>
    </row>
    <row r="48" spans="1:9" ht="4.5" customHeight="1" thickBot="1" x14ac:dyDescent="0.4">
      <c r="A48" s="89"/>
      <c r="B48" s="90"/>
      <c r="C48" s="91"/>
      <c r="D48" s="91"/>
      <c r="E48" s="91"/>
      <c r="F48" s="91"/>
      <c r="G48" s="91"/>
    </row>
    <row r="49" spans="1:10" ht="27" customHeight="1" thickBot="1" x14ac:dyDescent="0.4">
      <c r="A49" s="70" t="s">
        <v>28</v>
      </c>
      <c r="B49" s="71"/>
      <c r="C49" s="71"/>
      <c r="D49" s="71"/>
      <c r="E49" s="71"/>
      <c r="F49" s="71"/>
      <c r="G49" s="71"/>
      <c r="H49" s="71"/>
      <c r="I49" s="72"/>
    </row>
    <row r="50" spans="1:10" ht="26.25" customHeight="1" thickBot="1" x14ac:dyDescent="0.4">
      <c r="A50" s="73" t="s">
        <v>29</v>
      </c>
      <c r="B50" s="74"/>
      <c r="C50" s="75"/>
      <c r="D50" s="73" t="s">
        <v>30</v>
      </c>
      <c r="E50" s="74"/>
      <c r="F50" s="74"/>
      <c r="G50" s="74"/>
      <c r="H50" s="74"/>
      <c r="I50" s="75"/>
    </row>
    <row r="51" spans="1:10" ht="54" customHeight="1" thickBot="1" x14ac:dyDescent="0.4">
      <c r="A51" s="104" t="s">
        <v>42</v>
      </c>
      <c r="B51" s="105"/>
      <c r="C51" s="106"/>
      <c r="D51" s="76" t="s">
        <v>86</v>
      </c>
      <c r="E51" s="77"/>
      <c r="F51" s="77"/>
      <c r="G51" s="77"/>
      <c r="H51" s="77"/>
      <c r="I51" s="78"/>
    </row>
    <row r="52" spans="1:10" ht="93.5" customHeight="1" thickBot="1" x14ac:dyDescent="0.4">
      <c r="A52" s="104" t="s">
        <v>79</v>
      </c>
      <c r="B52" s="105"/>
      <c r="C52" s="106"/>
      <c r="D52" s="76" t="s">
        <v>100</v>
      </c>
      <c r="E52" s="77"/>
      <c r="F52" s="77"/>
      <c r="G52" s="77"/>
      <c r="H52" s="77"/>
      <c r="I52" s="78"/>
    </row>
    <row r="53" spans="1:10" ht="54" customHeight="1" thickBot="1" x14ac:dyDescent="0.4">
      <c r="A53" s="104" t="s">
        <v>80</v>
      </c>
      <c r="B53" s="105"/>
      <c r="C53" s="106"/>
      <c r="D53" s="76" t="s">
        <v>90</v>
      </c>
      <c r="E53" s="77"/>
      <c r="F53" s="77"/>
      <c r="G53" s="77"/>
      <c r="H53" s="77"/>
      <c r="I53" s="78"/>
    </row>
    <row r="54" spans="1:10" ht="77" customHeight="1" thickBot="1" x14ac:dyDescent="0.4">
      <c r="A54" s="104" t="s">
        <v>44</v>
      </c>
      <c r="B54" s="105"/>
      <c r="C54" s="106"/>
      <c r="D54" s="76" t="s">
        <v>107</v>
      </c>
      <c r="E54" s="77"/>
      <c r="F54" s="77"/>
      <c r="G54" s="77"/>
      <c r="H54" s="77"/>
      <c r="I54" s="78"/>
    </row>
    <row r="55" spans="1:10" ht="4.5" customHeight="1" thickBot="1" x14ac:dyDescent="0.4">
      <c r="A55" s="116"/>
      <c r="B55" s="117"/>
      <c r="C55" s="117"/>
      <c r="D55" s="117"/>
      <c r="E55" s="117"/>
      <c r="F55" s="117"/>
      <c r="G55" s="117"/>
      <c r="I55" s="18"/>
    </row>
    <row r="56" spans="1:10" s="19" customFormat="1" ht="28.5" customHeight="1" thickBot="1" x14ac:dyDescent="0.4">
      <c r="A56" s="107" t="s">
        <v>36</v>
      </c>
      <c r="B56" s="108"/>
      <c r="C56" s="108"/>
      <c r="D56" s="108"/>
      <c r="E56" s="108"/>
      <c r="F56" s="108"/>
      <c r="G56" s="108"/>
      <c r="H56" s="108"/>
      <c r="I56" s="109"/>
    </row>
    <row r="57" spans="1:10" s="19" customFormat="1" ht="36" customHeight="1" x14ac:dyDescent="0.35">
      <c r="A57" s="100" t="s">
        <v>30</v>
      </c>
      <c r="B57" s="101"/>
      <c r="C57" s="102" t="s">
        <v>31</v>
      </c>
      <c r="D57" s="103"/>
      <c r="E57" s="100" t="s">
        <v>0</v>
      </c>
      <c r="F57" s="101"/>
      <c r="G57" s="21" t="s">
        <v>32</v>
      </c>
      <c r="H57" s="22" t="s">
        <v>33</v>
      </c>
      <c r="I57" s="23" t="s">
        <v>34</v>
      </c>
    </row>
    <row r="58" spans="1:10" s="44" customFormat="1" ht="95" customHeight="1" x14ac:dyDescent="0.35">
      <c r="A58" s="92" t="s">
        <v>87</v>
      </c>
      <c r="B58" s="93"/>
      <c r="C58" s="94" t="s">
        <v>82</v>
      </c>
      <c r="D58" s="95"/>
      <c r="E58" s="66" t="s">
        <v>83</v>
      </c>
      <c r="F58" s="67"/>
      <c r="G58" s="41" t="s">
        <v>84</v>
      </c>
      <c r="H58" s="42" t="s">
        <v>85</v>
      </c>
      <c r="I58" s="43"/>
    </row>
    <row r="59" spans="1:10" s="19" customFormat="1" ht="267.5" customHeight="1" x14ac:dyDescent="0.35">
      <c r="A59" s="96" t="s">
        <v>88</v>
      </c>
      <c r="B59" s="97"/>
      <c r="C59" s="94" t="s">
        <v>91</v>
      </c>
      <c r="D59" s="95"/>
      <c r="E59" s="66" t="s">
        <v>89</v>
      </c>
      <c r="F59" s="67"/>
      <c r="G59" s="45" t="s">
        <v>89</v>
      </c>
      <c r="H59" s="42" t="s">
        <v>89</v>
      </c>
      <c r="I59" s="43" t="s">
        <v>89</v>
      </c>
    </row>
    <row r="60" spans="1:10" s="19" customFormat="1" ht="122.5" customHeight="1" x14ac:dyDescent="0.35">
      <c r="A60" s="92" t="s">
        <v>90</v>
      </c>
      <c r="B60" s="93"/>
      <c r="C60" s="98" t="s">
        <v>92</v>
      </c>
      <c r="D60" s="99"/>
      <c r="E60" s="66" t="s">
        <v>83</v>
      </c>
      <c r="F60" s="67"/>
      <c r="G60" s="46" t="s">
        <v>93</v>
      </c>
      <c r="H60" s="47" t="s">
        <v>93</v>
      </c>
      <c r="I60" s="43" t="s">
        <v>89</v>
      </c>
    </row>
    <row r="61" spans="1:10" ht="223.5" customHeight="1" thickBot="1" x14ac:dyDescent="0.4">
      <c r="A61" s="81" t="s">
        <v>107</v>
      </c>
      <c r="B61" s="82"/>
      <c r="C61" s="83" t="s">
        <v>91</v>
      </c>
      <c r="D61" s="84"/>
      <c r="E61" s="66" t="s">
        <v>89</v>
      </c>
      <c r="F61" s="67"/>
      <c r="G61" s="49" t="s">
        <v>89</v>
      </c>
      <c r="H61" s="49" t="s">
        <v>89</v>
      </c>
      <c r="I61" s="49" t="s">
        <v>89</v>
      </c>
      <c r="J61" s="51"/>
    </row>
  </sheetData>
  <mergeCells count="82">
    <mergeCell ref="F25:G25"/>
    <mergeCell ref="H25:I25"/>
    <mergeCell ref="F19:G19"/>
    <mergeCell ref="F20:G20"/>
    <mergeCell ref="A6:I6"/>
    <mergeCell ref="A7:I7"/>
    <mergeCell ref="A8:I8"/>
    <mergeCell ref="C12:I12"/>
    <mergeCell ref="F13:G13"/>
    <mergeCell ref="F18:G18"/>
    <mergeCell ref="F17:G17"/>
    <mergeCell ref="H17:I17"/>
    <mergeCell ref="F21:G21"/>
    <mergeCell ref="F22:G22"/>
    <mergeCell ref="F23:G23"/>
    <mergeCell ref="H20:I20"/>
    <mergeCell ref="A9:G9"/>
    <mergeCell ref="A10:A30"/>
    <mergeCell ref="B11:B30"/>
    <mergeCell ref="H13:I13"/>
    <mergeCell ref="H14:I14"/>
    <mergeCell ref="H15:I15"/>
    <mergeCell ref="H16:I16"/>
    <mergeCell ref="H18:I18"/>
    <mergeCell ref="H19:I19"/>
    <mergeCell ref="F14:G14"/>
    <mergeCell ref="F15:G15"/>
    <mergeCell ref="F16:G16"/>
    <mergeCell ref="H21:I21"/>
    <mergeCell ref="H22:I22"/>
    <mergeCell ref="H23:I23"/>
    <mergeCell ref="H24:I24"/>
    <mergeCell ref="H26:I26"/>
    <mergeCell ref="H28:I28"/>
    <mergeCell ref="H29:I29"/>
    <mergeCell ref="H30:I30"/>
    <mergeCell ref="A55:G55"/>
    <mergeCell ref="A32:B47"/>
    <mergeCell ref="F28:G28"/>
    <mergeCell ref="F29:G29"/>
    <mergeCell ref="F30:G30"/>
    <mergeCell ref="C32:I47"/>
    <mergeCell ref="A54:C54"/>
    <mergeCell ref="A52:C52"/>
    <mergeCell ref="D52:I52"/>
    <mergeCell ref="A53:C53"/>
    <mergeCell ref="D53:I53"/>
    <mergeCell ref="A57:B57"/>
    <mergeCell ref="C57:D57"/>
    <mergeCell ref="A50:C50"/>
    <mergeCell ref="A51:C51"/>
    <mergeCell ref="A56:I56"/>
    <mergeCell ref="E57:F57"/>
    <mergeCell ref="A58:B58"/>
    <mergeCell ref="C58:D58"/>
    <mergeCell ref="A59:B59"/>
    <mergeCell ref="C59:D59"/>
    <mergeCell ref="A60:B60"/>
    <mergeCell ref="C60:D60"/>
    <mergeCell ref="E61:F61"/>
    <mergeCell ref="E58:F58"/>
    <mergeCell ref="E59:F59"/>
    <mergeCell ref="E60:F60"/>
    <mergeCell ref="F24:G24"/>
    <mergeCell ref="A49:I49"/>
    <mergeCell ref="D50:I50"/>
    <mergeCell ref="D51:I51"/>
    <mergeCell ref="D54:I54"/>
    <mergeCell ref="H27:I27"/>
    <mergeCell ref="F26:G26"/>
    <mergeCell ref="F27:G27"/>
    <mergeCell ref="A61:B61"/>
    <mergeCell ref="C61:D61"/>
    <mergeCell ref="A31:G31"/>
    <mergeCell ref="A48:G48"/>
    <mergeCell ref="A1:B3"/>
    <mergeCell ref="G1:I1"/>
    <mergeCell ref="G2:I2"/>
    <mergeCell ref="G3:I3"/>
    <mergeCell ref="C1:F1"/>
    <mergeCell ref="C2:F2"/>
    <mergeCell ref="C3:F3"/>
  </mergeCells>
  <conditionalFormatting sqref="G10:G11 H14:H16 H18:H24 H26:H30 J12:J14 J32 L12:L14 L32">
    <cfRule type="colorScale" priority="20">
      <colorScale>
        <cfvo type="formula" val="Si"/>
        <cfvo type="formula" val="No"/>
        <color rgb="FFFF7128"/>
        <color rgb="FFFFEF9C"/>
      </colorScale>
    </cfRule>
  </conditionalFormatting>
  <conditionalFormatting sqref="G11:H11">
    <cfRule type="containsText" dxfId="57" priority="7" operator="containsText" text="No">
      <formula>NOT(ISERROR(SEARCH("No",G11)))</formula>
    </cfRule>
    <cfRule type="containsText" dxfId="56" priority="8" operator="containsText" text="Si">
      <formula>NOT(ISERROR(SEARCH("Si",G11)))</formula>
    </cfRule>
  </conditionalFormatting>
  <conditionalFormatting sqref="H10">
    <cfRule type="colorScale" priority="10">
      <colorScale>
        <cfvo type="formula" val="Si"/>
        <cfvo type="formula" val="No"/>
        <color rgb="FFFF7128"/>
        <color rgb="FFFFEF9C"/>
      </colorScale>
    </cfRule>
  </conditionalFormatting>
  <conditionalFormatting sqref="H11">
    <cfRule type="colorScale" priority="9">
      <colorScale>
        <cfvo type="formula" val="Si"/>
        <cfvo type="formula" val="No"/>
        <color rgb="FFFF7128"/>
        <color rgb="FFFFEF9C"/>
      </colorScale>
    </cfRule>
  </conditionalFormatting>
  <conditionalFormatting sqref="H14:H30">
    <cfRule type="containsText" dxfId="55" priority="1" operator="containsText" text="No">
      <formula>NOT(ISERROR(SEARCH("No",H14)))</formula>
    </cfRule>
    <cfRule type="containsText" dxfId="54" priority="2" operator="containsText" text="Si">
      <formula>NOT(ISERROR(SEARCH("Si",H14)))</formula>
    </cfRule>
  </conditionalFormatting>
  <conditionalFormatting sqref="H17">
    <cfRule type="colorScale" priority="6">
      <colorScale>
        <cfvo type="formula" val="Si"/>
        <cfvo type="formula" val="No"/>
        <color rgb="FFFF7128"/>
        <color rgb="FFFFEF9C"/>
      </colorScale>
    </cfRule>
  </conditionalFormatting>
  <conditionalFormatting sqref="H25">
    <cfRule type="colorScale" priority="3">
      <colorScale>
        <cfvo type="formula" val="Si"/>
        <cfvo type="formula" val="No"/>
        <color rgb="FFFF7128"/>
        <color rgb="FFFFEF9C"/>
      </colorScale>
    </cfRule>
  </conditionalFormatting>
  <conditionalFormatting sqref="I10">
    <cfRule type="colorScale" priority="14">
      <colorScale>
        <cfvo type="formula" val="Si"/>
        <cfvo type="formula" val="No"/>
        <color rgb="FFFF7128"/>
        <color rgb="FFFFEF9C"/>
      </colorScale>
    </cfRule>
  </conditionalFormatting>
  <conditionalFormatting sqref="I11">
    <cfRule type="containsText" dxfId="53" priority="15" operator="containsText" text="No">
      <formula>NOT(ISERROR(SEARCH("No",I11)))</formula>
    </cfRule>
    <cfRule type="containsText" dxfId="52" priority="16" operator="containsText" text="Si">
      <formula>NOT(ISERROR(SEARCH("Si",I11)))</formula>
    </cfRule>
    <cfRule type="colorScale" priority="17">
      <colorScale>
        <cfvo type="formula" val="Si"/>
        <cfvo type="formula" val="No"/>
        <color rgb="FFFF7128"/>
        <color rgb="FFFFEF9C"/>
      </colorScale>
    </cfRule>
  </conditionalFormatting>
  <conditionalFormatting sqref="J12:J14 L12:L14 J32 L32">
    <cfRule type="containsText" dxfId="51" priority="18" operator="containsText" text="No">
      <formula>NOT(ISERROR(SEARCH("No",J12)))</formula>
    </cfRule>
    <cfRule type="containsText" dxfId="50" priority="19" operator="containsText" text="Si">
      <formula>NOT(ISERROR(SEARCH("Si",J12)))</formula>
    </cfRule>
  </conditionalFormatting>
  <printOptions horizontalCentered="1"/>
  <pageMargins left="0.19685039370078741" right="0.19685039370078741" top="0.19685039370078741" bottom="0.74803149606299213" header="0" footer="0.39370078740157483"/>
  <pageSetup scale="48" orientation="landscape" r:id="rId1"/>
  <headerFooter>
    <oddFooter>&amp;L&amp;"Arial,Normal"&amp;8Carrera 16 # 24-03 Barrio Olímpico - Popular 6701469 - 6701465
contactenos@idermeta.gov.co
Villavicencio - Meta, Colombia&amp;C&amp;"Arial,Normal"&amp;8Página &amp;P de &amp;N&amp;R&amp;G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337854-8C88-48D4-B4C3-C0A49A2509F9}">
  <sheetPr codeName="Hoja3"/>
  <dimension ref="A1:L61"/>
  <sheetViews>
    <sheetView view="pageBreakPreview" topLeftCell="A10" zoomScale="70" zoomScaleNormal="70" zoomScaleSheetLayoutView="70" zoomScalePageLayoutView="60" workbookViewId="0">
      <selection activeCell="A32" sqref="A32:B47"/>
    </sheetView>
  </sheetViews>
  <sheetFormatPr baseColWidth="10" defaultColWidth="11.453125" defaultRowHeight="17.5" x14ac:dyDescent="0.35"/>
  <cols>
    <col min="1" max="1" width="20.1796875" style="1" customWidth="1"/>
    <col min="2" max="2" width="31" style="1" customWidth="1"/>
    <col min="3" max="3" width="59.54296875" style="1" customWidth="1"/>
    <col min="4" max="4" width="41.81640625" style="1" customWidth="1"/>
    <col min="5" max="5" width="37.453125" style="1" customWidth="1"/>
    <col min="6" max="6" width="18.54296875" style="1" customWidth="1"/>
    <col min="7" max="7" width="25.1796875" style="1" customWidth="1"/>
    <col min="8" max="8" width="21.1796875" style="1" customWidth="1"/>
    <col min="9" max="9" width="23.453125" style="1" customWidth="1"/>
    <col min="10" max="256" width="11.453125" style="1"/>
    <col min="257" max="257" width="22.1796875" style="1" customWidth="1"/>
    <col min="258" max="258" width="22" style="1" customWidth="1"/>
    <col min="259" max="259" width="37.81640625" style="1" customWidth="1"/>
    <col min="260" max="260" width="37.453125" style="1" customWidth="1"/>
    <col min="261" max="261" width="18.54296875" style="1" customWidth="1"/>
    <col min="262" max="262" width="24" style="1" customWidth="1"/>
    <col min="263" max="512" width="11.453125" style="1"/>
    <col min="513" max="513" width="22.1796875" style="1" customWidth="1"/>
    <col min="514" max="514" width="22" style="1" customWidth="1"/>
    <col min="515" max="515" width="37.81640625" style="1" customWidth="1"/>
    <col min="516" max="516" width="37.453125" style="1" customWidth="1"/>
    <col min="517" max="517" width="18.54296875" style="1" customWidth="1"/>
    <col min="518" max="518" width="24" style="1" customWidth="1"/>
    <col min="519" max="768" width="11.453125" style="1"/>
    <col min="769" max="769" width="22.1796875" style="1" customWidth="1"/>
    <col min="770" max="770" width="22" style="1" customWidth="1"/>
    <col min="771" max="771" width="37.81640625" style="1" customWidth="1"/>
    <col min="772" max="772" width="37.453125" style="1" customWidth="1"/>
    <col min="773" max="773" width="18.54296875" style="1" customWidth="1"/>
    <col min="774" max="774" width="24" style="1" customWidth="1"/>
    <col min="775" max="1024" width="11.453125" style="1"/>
    <col min="1025" max="1025" width="22.1796875" style="1" customWidth="1"/>
    <col min="1026" max="1026" width="22" style="1" customWidth="1"/>
    <col min="1027" max="1027" width="37.81640625" style="1" customWidth="1"/>
    <col min="1028" max="1028" width="37.453125" style="1" customWidth="1"/>
    <col min="1029" max="1029" width="18.54296875" style="1" customWidth="1"/>
    <col min="1030" max="1030" width="24" style="1" customWidth="1"/>
    <col min="1031" max="1280" width="11.453125" style="1"/>
    <col min="1281" max="1281" width="22.1796875" style="1" customWidth="1"/>
    <col min="1282" max="1282" width="22" style="1" customWidth="1"/>
    <col min="1283" max="1283" width="37.81640625" style="1" customWidth="1"/>
    <col min="1284" max="1284" width="37.453125" style="1" customWidth="1"/>
    <col min="1285" max="1285" width="18.54296875" style="1" customWidth="1"/>
    <col min="1286" max="1286" width="24" style="1" customWidth="1"/>
    <col min="1287" max="1536" width="11.453125" style="1"/>
    <col min="1537" max="1537" width="22.1796875" style="1" customWidth="1"/>
    <col min="1538" max="1538" width="22" style="1" customWidth="1"/>
    <col min="1539" max="1539" width="37.81640625" style="1" customWidth="1"/>
    <col min="1540" max="1540" width="37.453125" style="1" customWidth="1"/>
    <col min="1541" max="1541" width="18.54296875" style="1" customWidth="1"/>
    <col min="1542" max="1542" width="24" style="1" customWidth="1"/>
    <col min="1543" max="1792" width="11.453125" style="1"/>
    <col min="1793" max="1793" width="22.1796875" style="1" customWidth="1"/>
    <col min="1794" max="1794" width="22" style="1" customWidth="1"/>
    <col min="1795" max="1795" width="37.81640625" style="1" customWidth="1"/>
    <col min="1796" max="1796" width="37.453125" style="1" customWidth="1"/>
    <col min="1797" max="1797" width="18.54296875" style="1" customWidth="1"/>
    <col min="1798" max="1798" width="24" style="1" customWidth="1"/>
    <col min="1799" max="2048" width="11.453125" style="1"/>
    <col min="2049" max="2049" width="22.1796875" style="1" customWidth="1"/>
    <col min="2050" max="2050" width="22" style="1" customWidth="1"/>
    <col min="2051" max="2051" width="37.81640625" style="1" customWidth="1"/>
    <col min="2052" max="2052" width="37.453125" style="1" customWidth="1"/>
    <col min="2053" max="2053" width="18.54296875" style="1" customWidth="1"/>
    <col min="2054" max="2054" width="24" style="1" customWidth="1"/>
    <col min="2055" max="2304" width="11.453125" style="1"/>
    <col min="2305" max="2305" width="22.1796875" style="1" customWidth="1"/>
    <col min="2306" max="2306" width="22" style="1" customWidth="1"/>
    <col min="2307" max="2307" width="37.81640625" style="1" customWidth="1"/>
    <col min="2308" max="2308" width="37.453125" style="1" customWidth="1"/>
    <col min="2309" max="2309" width="18.54296875" style="1" customWidth="1"/>
    <col min="2310" max="2310" width="24" style="1" customWidth="1"/>
    <col min="2311" max="2560" width="11.453125" style="1"/>
    <col min="2561" max="2561" width="22.1796875" style="1" customWidth="1"/>
    <col min="2562" max="2562" width="22" style="1" customWidth="1"/>
    <col min="2563" max="2563" width="37.81640625" style="1" customWidth="1"/>
    <col min="2564" max="2564" width="37.453125" style="1" customWidth="1"/>
    <col min="2565" max="2565" width="18.54296875" style="1" customWidth="1"/>
    <col min="2566" max="2566" width="24" style="1" customWidth="1"/>
    <col min="2567" max="2816" width="11.453125" style="1"/>
    <col min="2817" max="2817" width="22.1796875" style="1" customWidth="1"/>
    <col min="2818" max="2818" width="22" style="1" customWidth="1"/>
    <col min="2819" max="2819" width="37.81640625" style="1" customWidth="1"/>
    <col min="2820" max="2820" width="37.453125" style="1" customWidth="1"/>
    <col min="2821" max="2821" width="18.54296875" style="1" customWidth="1"/>
    <col min="2822" max="2822" width="24" style="1" customWidth="1"/>
    <col min="2823" max="3072" width="11.453125" style="1"/>
    <col min="3073" max="3073" width="22.1796875" style="1" customWidth="1"/>
    <col min="3074" max="3074" width="22" style="1" customWidth="1"/>
    <col min="3075" max="3075" width="37.81640625" style="1" customWidth="1"/>
    <col min="3076" max="3076" width="37.453125" style="1" customWidth="1"/>
    <col min="3077" max="3077" width="18.54296875" style="1" customWidth="1"/>
    <col min="3078" max="3078" width="24" style="1" customWidth="1"/>
    <col min="3079" max="3328" width="11.453125" style="1"/>
    <col min="3329" max="3329" width="22.1796875" style="1" customWidth="1"/>
    <col min="3330" max="3330" width="22" style="1" customWidth="1"/>
    <col min="3331" max="3331" width="37.81640625" style="1" customWidth="1"/>
    <col min="3332" max="3332" width="37.453125" style="1" customWidth="1"/>
    <col min="3333" max="3333" width="18.54296875" style="1" customWidth="1"/>
    <col min="3334" max="3334" width="24" style="1" customWidth="1"/>
    <col min="3335" max="3584" width="11.453125" style="1"/>
    <col min="3585" max="3585" width="22.1796875" style="1" customWidth="1"/>
    <col min="3586" max="3586" width="22" style="1" customWidth="1"/>
    <col min="3587" max="3587" width="37.81640625" style="1" customWidth="1"/>
    <col min="3588" max="3588" width="37.453125" style="1" customWidth="1"/>
    <col min="3589" max="3589" width="18.54296875" style="1" customWidth="1"/>
    <col min="3590" max="3590" width="24" style="1" customWidth="1"/>
    <col min="3591" max="3840" width="11.453125" style="1"/>
    <col min="3841" max="3841" width="22.1796875" style="1" customWidth="1"/>
    <col min="3842" max="3842" width="22" style="1" customWidth="1"/>
    <col min="3843" max="3843" width="37.81640625" style="1" customWidth="1"/>
    <col min="3844" max="3844" width="37.453125" style="1" customWidth="1"/>
    <col min="3845" max="3845" width="18.54296875" style="1" customWidth="1"/>
    <col min="3846" max="3846" width="24" style="1" customWidth="1"/>
    <col min="3847" max="4096" width="11.453125" style="1"/>
    <col min="4097" max="4097" width="22.1796875" style="1" customWidth="1"/>
    <col min="4098" max="4098" width="22" style="1" customWidth="1"/>
    <col min="4099" max="4099" width="37.81640625" style="1" customWidth="1"/>
    <col min="4100" max="4100" width="37.453125" style="1" customWidth="1"/>
    <col min="4101" max="4101" width="18.54296875" style="1" customWidth="1"/>
    <col min="4102" max="4102" width="24" style="1" customWidth="1"/>
    <col min="4103" max="4352" width="11.453125" style="1"/>
    <col min="4353" max="4353" width="22.1796875" style="1" customWidth="1"/>
    <col min="4354" max="4354" width="22" style="1" customWidth="1"/>
    <col min="4355" max="4355" width="37.81640625" style="1" customWidth="1"/>
    <col min="4356" max="4356" width="37.453125" style="1" customWidth="1"/>
    <col min="4357" max="4357" width="18.54296875" style="1" customWidth="1"/>
    <col min="4358" max="4358" width="24" style="1" customWidth="1"/>
    <col min="4359" max="4608" width="11.453125" style="1"/>
    <col min="4609" max="4609" width="22.1796875" style="1" customWidth="1"/>
    <col min="4610" max="4610" width="22" style="1" customWidth="1"/>
    <col min="4611" max="4611" width="37.81640625" style="1" customWidth="1"/>
    <col min="4612" max="4612" width="37.453125" style="1" customWidth="1"/>
    <col min="4613" max="4613" width="18.54296875" style="1" customWidth="1"/>
    <col min="4614" max="4614" width="24" style="1" customWidth="1"/>
    <col min="4615" max="4864" width="11.453125" style="1"/>
    <col min="4865" max="4865" width="22.1796875" style="1" customWidth="1"/>
    <col min="4866" max="4866" width="22" style="1" customWidth="1"/>
    <col min="4867" max="4867" width="37.81640625" style="1" customWidth="1"/>
    <col min="4868" max="4868" width="37.453125" style="1" customWidth="1"/>
    <col min="4869" max="4869" width="18.54296875" style="1" customWidth="1"/>
    <col min="4870" max="4870" width="24" style="1" customWidth="1"/>
    <col min="4871" max="5120" width="11.453125" style="1"/>
    <col min="5121" max="5121" width="22.1796875" style="1" customWidth="1"/>
    <col min="5122" max="5122" width="22" style="1" customWidth="1"/>
    <col min="5123" max="5123" width="37.81640625" style="1" customWidth="1"/>
    <col min="5124" max="5124" width="37.453125" style="1" customWidth="1"/>
    <col min="5125" max="5125" width="18.54296875" style="1" customWidth="1"/>
    <col min="5126" max="5126" width="24" style="1" customWidth="1"/>
    <col min="5127" max="5376" width="11.453125" style="1"/>
    <col min="5377" max="5377" width="22.1796875" style="1" customWidth="1"/>
    <col min="5378" max="5378" width="22" style="1" customWidth="1"/>
    <col min="5379" max="5379" width="37.81640625" style="1" customWidth="1"/>
    <col min="5380" max="5380" width="37.453125" style="1" customWidth="1"/>
    <col min="5381" max="5381" width="18.54296875" style="1" customWidth="1"/>
    <col min="5382" max="5382" width="24" style="1" customWidth="1"/>
    <col min="5383" max="5632" width="11.453125" style="1"/>
    <col min="5633" max="5633" width="22.1796875" style="1" customWidth="1"/>
    <col min="5634" max="5634" width="22" style="1" customWidth="1"/>
    <col min="5635" max="5635" width="37.81640625" style="1" customWidth="1"/>
    <col min="5636" max="5636" width="37.453125" style="1" customWidth="1"/>
    <col min="5637" max="5637" width="18.54296875" style="1" customWidth="1"/>
    <col min="5638" max="5638" width="24" style="1" customWidth="1"/>
    <col min="5639" max="5888" width="11.453125" style="1"/>
    <col min="5889" max="5889" width="22.1796875" style="1" customWidth="1"/>
    <col min="5890" max="5890" width="22" style="1" customWidth="1"/>
    <col min="5891" max="5891" width="37.81640625" style="1" customWidth="1"/>
    <col min="5892" max="5892" width="37.453125" style="1" customWidth="1"/>
    <col min="5893" max="5893" width="18.54296875" style="1" customWidth="1"/>
    <col min="5894" max="5894" width="24" style="1" customWidth="1"/>
    <col min="5895" max="6144" width="11.453125" style="1"/>
    <col min="6145" max="6145" width="22.1796875" style="1" customWidth="1"/>
    <col min="6146" max="6146" width="22" style="1" customWidth="1"/>
    <col min="6147" max="6147" width="37.81640625" style="1" customWidth="1"/>
    <col min="6148" max="6148" width="37.453125" style="1" customWidth="1"/>
    <col min="6149" max="6149" width="18.54296875" style="1" customWidth="1"/>
    <col min="6150" max="6150" width="24" style="1" customWidth="1"/>
    <col min="6151" max="6400" width="11.453125" style="1"/>
    <col min="6401" max="6401" width="22.1796875" style="1" customWidth="1"/>
    <col min="6402" max="6402" width="22" style="1" customWidth="1"/>
    <col min="6403" max="6403" width="37.81640625" style="1" customWidth="1"/>
    <col min="6404" max="6404" width="37.453125" style="1" customWidth="1"/>
    <col min="6405" max="6405" width="18.54296875" style="1" customWidth="1"/>
    <col min="6406" max="6406" width="24" style="1" customWidth="1"/>
    <col min="6407" max="6656" width="11.453125" style="1"/>
    <col min="6657" max="6657" width="22.1796875" style="1" customWidth="1"/>
    <col min="6658" max="6658" width="22" style="1" customWidth="1"/>
    <col min="6659" max="6659" width="37.81640625" style="1" customWidth="1"/>
    <col min="6660" max="6660" width="37.453125" style="1" customWidth="1"/>
    <col min="6661" max="6661" width="18.54296875" style="1" customWidth="1"/>
    <col min="6662" max="6662" width="24" style="1" customWidth="1"/>
    <col min="6663" max="6912" width="11.453125" style="1"/>
    <col min="6913" max="6913" width="22.1796875" style="1" customWidth="1"/>
    <col min="6914" max="6914" width="22" style="1" customWidth="1"/>
    <col min="6915" max="6915" width="37.81640625" style="1" customWidth="1"/>
    <col min="6916" max="6916" width="37.453125" style="1" customWidth="1"/>
    <col min="6917" max="6917" width="18.54296875" style="1" customWidth="1"/>
    <col min="6918" max="6918" width="24" style="1" customWidth="1"/>
    <col min="6919" max="7168" width="11.453125" style="1"/>
    <col min="7169" max="7169" width="22.1796875" style="1" customWidth="1"/>
    <col min="7170" max="7170" width="22" style="1" customWidth="1"/>
    <col min="7171" max="7171" width="37.81640625" style="1" customWidth="1"/>
    <col min="7172" max="7172" width="37.453125" style="1" customWidth="1"/>
    <col min="7173" max="7173" width="18.54296875" style="1" customWidth="1"/>
    <col min="7174" max="7174" width="24" style="1" customWidth="1"/>
    <col min="7175" max="7424" width="11.453125" style="1"/>
    <col min="7425" max="7425" width="22.1796875" style="1" customWidth="1"/>
    <col min="7426" max="7426" width="22" style="1" customWidth="1"/>
    <col min="7427" max="7427" width="37.81640625" style="1" customWidth="1"/>
    <col min="7428" max="7428" width="37.453125" style="1" customWidth="1"/>
    <col min="7429" max="7429" width="18.54296875" style="1" customWidth="1"/>
    <col min="7430" max="7430" width="24" style="1" customWidth="1"/>
    <col min="7431" max="7680" width="11.453125" style="1"/>
    <col min="7681" max="7681" width="22.1796875" style="1" customWidth="1"/>
    <col min="7682" max="7682" width="22" style="1" customWidth="1"/>
    <col min="7683" max="7683" width="37.81640625" style="1" customWidth="1"/>
    <col min="7684" max="7684" width="37.453125" style="1" customWidth="1"/>
    <col min="7685" max="7685" width="18.54296875" style="1" customWidth="1"/>
    <col min="7686" max="7686" width="24" style="1" customWidth="1"/>
    <col min="7687" max="7936" width="11.453125" style="1"/>
    <col min="7937" max="7937" width="22.1796875" style="1" customWidth="1"/>
    <col min="7938" max="7938" width="22" style="1" customWidth="1"/>
    <col min="7939" max="7939" width="37.81640625" style="1" customWidth="1"/>
    <col min="7940" max="7940" width="37.453125" style="1" customWidth="1"/>
    <col min="7941" max="7941" width="18.54296875" style="1" customWidth="1"/>
    <col min="7942" max="7942" width="24" style="1" customWidth="1"/>
    <col min="7943" max="8192" width="11.453125" style="1"/>
    <col min="8193" max="8193" width="22.1796875" style="1" customWidth="1"/>
    <col min="8194" max="8194" width="22" style="1" customWidth="1"/>
    <col min="8195" max="8195" width="37.81640625" style="1" customWidth="1"/>
    <col min="8196" max="8196" width="37.453125" style="1" customWidth="1"/>
    <col min="8197" max="8197" width="18.54296875" style="1" customWidth="1"/>
    <col min="8198" max="8198" width="24" style="1" customWidth="1"/>
    <col min="8199" max="8448" width="11.453125" style="1"/>
    <col min="8449" max="8449" width="22.1796875" style="1" customWidth="1"/>
    <col min="8450" max="8450" width="22" style="1" customWidth="1"/>
    <col min="8451" max="8451" width="37.81640625" style="1" customWidth="1"/>
    <col min="8452" max="8452" width="37.453125" style="1" customWidth="1"/>
    <col min="8453" max="8453" width="18.54296875" style="1" customWidth="1"/>
    <col min="8454" max="8454" width="24" style="1" customWidth="1"/>
    <col min="8455" max="8704" width="11.453125" style="1"/>
    <col min="8705" max="8705" width="22.1796875" style="1" customWidth="1"/>
    <col min="8706" max="8706" width="22" style="1" customWidth="1"/>
    <col min="8707" max="8707" width="37.81640625" style="1" customWidth="1"/>
    <col min="8708" max="8708" width="37.453125" style="1" customWidth="1"/>
    <col min="8709" max="8709" width="18.54296875" style="1" customWidth="1"/>
    <col min="8710" max="8710" width="24" style="1" customWidth="1"/>
    <col min="8711" max="8960" width="11.453125" style="1"/>
    <col min="8961" max="8961" width="22.1796875" style="1" customWidth="1"/>
    <col min="8962" max="8962" width="22" style="1" customWidth="1"/>
    <col min="8963" max="8963" width="37.81640625" style="1" customWidth="1"/>
    <col min="8964" max="8964" width="37.453125" style="1" customWidth="1"/>
    <col min="8965" max="8965" width="18.54296875" style="1" customWidth="1"/>
    <col min="8966" max="8966" width="24" style="1" customWidth="1"/>
    <col min="8967" max="9216" width="11.453125" style="1"/>
    <col min="9217" max="9217" width="22.1796875" style="1" customWidth="1"/>
    <col min="9218" max="9218" width="22" style="1" customWidth="1"/>
    <col min="9219" max="9219" width="37.81640625" style="1" customWidth="1"/>
    <col min="9220" max="9220" width="37.453125" style="1" customWidth="1"/>
    <col min="9221" max="9221" width="18.54296875" style="1" customWidth="1"/>
    <col min="9222" max="9222" width="24" style="1" customWidth="1"/>
    <col min="9223" max="9472" width="11.453125" style="1"/>
    <col min="9473" max="9473" width="22.1796875" style="1" customWidth="1"/>
    <col min="9474" max="9474" width="22" style="1" customWidth="1"/>
    <col min="9475" max="9475" width="37.81640625" style="1" customWidth="1"/>
    <col min="9476" max="9476" width="37.453125" style="1" customWidth="1"/>
    <col min="9477" max="9477" width="18.54296875" style="1" customWidth="1"/>
    <col min="9478" max="9478" width="24" style="1" customWidth="1"/>
    <col min="9479" max="9728" width="11.453125" style="1"/>
    <col min="9729" max="9729" width="22.1796875" style="1" customWidth="1"/>
    <col min="9730" max="9730" width="22" style="1" customWidth="1"/>
    <col min="9731" max="9731" width="37.81640625" style="1" customWidth="1"/>
    <col min="9732" max="9732" width="37.453125" style="1" customWidth="1"/>
    <col min="9733" max="9733" width="18.54296875" style="1" customWidth="1"/>
    <col min="9734" max="9734" width="24" style="1" customWidth="1"/>
    <col min="9735" max="9984" width="11.453125" style="1"/>
    <col min="9985" max="9985" width="22.1796875" style="1" customWidth="1"/>
    <col min="9986" max="9986" width="22" style="1" customWidth="1"/>
    <col min="9987" max="9987" width="37.81640625" style="1" customWidth="1"/>
    <col min="9988" max="9988" width="37.453125" style="1" customWidth="1"/>
    <col min="9989" max="9989" width="18.54296875" style="1" customWidth="1"/>
    <col min="9990" max="9990" width="24" style="1" customWidth="1"/>
    <col min="9991" max="10240" width="11.453125" style="1"/>
    <col min="10241" max="10241" width="22.1796875" style="1" customWidth="1"/>
    <col min="10242" max="10242" width="22" style="1" customWidth="1"/>
    <col min="10243" max="10243" width="37.81640625" style="1" customWidth="1"/>
    <col min="10244" max="10244" width="37.453125" style="1" customWidth="1"/>
    <col min="10245" max="10245" width="18.54296875" style="1" customWidth="1"/>
    <col min="10246" max="10246" width="24" style="1" customWidth="1"/>
    <col min="10247" max="10496" width="11.453125" style="1"/>
    <col min="10497" max="10497" width="22.1796875" style="1" customWidth="1"/>
    <col min="10498" max="10498" width="22" style="1" customWidth="1"/>
    <col min="10499" max="10499" width="37.81640625" style="1" customWidth="1"/>
    <col min="10500" max="10500" width="37.453125" style="1" customWidth="1"/>
    <col min="10501" max="10501" width="18.54296875" style="1" customWidth="1"/>
    <col min="10502" max="10502" width="24" style="1" customWidth="1"/>
    <col min="10503" max="10752" width="11.453125" style="1"/>
    <col min="10753" max="10753" width="22.1796875" style="1" customWidth="1"/>
    <col min="10754" max="10754" width="22" style="1" customWidth="1"/>
    <col min="10755" max="10755" width="37.81640625" style="1" customWidth="1"/>
    <col min="10756" max="10756" width="37.453125" style="1" customWidth="1"/>
    <col min="10757" max="10757" width="18.54296875" style="1" customWidth="1"/>
    <col min="10758" max="10758" width="24" style="1" customWidth="1"/>
    <col min="10759" max="11008" width="11.453125" style="1"/>
    <col min="11009" max="11009" width="22.1796875" style="1" customWidth="1"/>
    <col min="11010" max="11010" width="22" style="1" customWidth="1"/>
    <col min="11011" max="11011" width="37.81640625" style="1" customWidth="1"/>
    <col min="11012" max="11012" width="37.453125" style="1" customWidth="1"/>
    <col min="11013" max="11013" width="18.54296875" style="1" customWidth="1"/>
    <col min="11014" max="11014" width="24" style="1" customWidth="1"/>
    <col min="11015" max="11264" width="11.453125" style="1"/>
    <col min="11265" max="11265" width="22.1796875" style="1" customWidth="1"/>
    <col min="11266" max="11266" width="22" style="1" customWidth="1"/>
    <col min="11267" max="11267" width="37.81640625" style="1" customWidth="1"/>
    <col min="11268" max="11268" width="37.453125" style="1" customWidth="1"/>
    <col min="11269" max="11269" width="18.54296875" style="1" customWidth="1"/>
    <col min="11270" max="11270" width="24" style="1" customWidth="1"/>
    <col min="11271" max="11520" width="11.453125" style="1"/>
    <col min="11521" max="11521" width="22.1796875" style="1" customWidth="1"/>
    <col min="11522" max="11522" width="22" style="1" customWidth="1"/>
    <col min="11523" max="11523" width="37.81640625" style="1" customWidth="1"/>
    <col min="11524" max="11524" width="37.453125" style="1" customWidth="1"/>
    <col min="11525" max="11525" width="18.54296875" style="1" customWidth="1"/>
    <col min="11526" max="11526" width="24" style="1" customWidth="1"/>
    <col min="11527" max="11776" width="11.453125" style="1"/>
    <col min="11777" max="11777" width="22.1796875" style="1" customWidth="1"/>
    <col min="11778" max="11778" width="22" style="1" customWidth="1"/>
    <col min="11779" max="11779" width="37.81640625" style="1" customWidth="1"/>
    <col min="11780" max="11780" width="37.453125" style="1" customWidth="1"/>
    <col min="11781" max="11781" width="18.54296875" style="1" customWidth="1"/>
    <col min="11782" max="11782" width="24" style="1" customWidth="1"/>
    <col min="11783" max="12032" width="11.453125" style="1"/>
    <col min="12033" max="12033" width="22.1796875" style="1" customWidth="1"/>
    <col min="12034" max="12034" width="22" style="1" customWidth="1"/>
    <col min="12035" max="12035" width="37.81640625" style="1" customWidth="1"/>
    <col min="12036" max="12036" width="37.453125" style="1" customWidth="1"/>
    <col min="12037" max="12037" width="18.54296875" style="1" customWidth="1"/>
    <col min="12038" max="12038" width="24" style="1" customWidth="1"/>
    <col min="12039" max="12288" width="11.453125" style="1"/>
    <col min="12289" max="12289" width="22.1796875" style="1" customWidth="1"/>
    <col min="12290" max="12290" width="22" style="1" customWidth="1"/>
    <col min="12291" max="12291" width="37.81640625" style="1" customWidth="1"/>
    <col min="12292" max="12292" width="37.453125" style="1" customWidth="1"/>
    <col min="12293" max="12293" width="18.54296875" style="1" customWidth="1"/>
    <col min="12294" max="12294" width="24" style="1" customWidth="1"/>
    <col min="12295" max="12544" width="11.453125" style="1"/>
    <col min="12545" max="12545" width="22.1796875" style="1" customWidth="1"/>
    <col min="12546" max="12546" width="22" style="1" customWidth="1"/>
    <col min="12547" max="12547" width="37.81640625" style="1" customWidth="1"/>
    <col min="12548" max="12548" width="37.453125" style="1" customWidth="1"/>
    <col min="12549" max="12549" width="18.54296875" style="1" customWidth="1"/>
    <col min="12550" max="12550" width="24" style="1" customWidth="1"/>
    <col min="12551" max="12800" width="11.453125" style="1"/>
    <col min="12801" max="12801" width="22.1796875" style="1" customWidth="1"/>
    <col min="12802" max="12802" width="22" style="1" customWidth="1"/>
    <col min="12803" max="12803" width="37.81640625" style="1" customWidth="1"/>
    <col min="12804" max="12804" width="37.453125" style="1" customWidth="1"/>
    <col min="12805" max="12805" width="18.54296875" style="1" customWidth="1"/>
    <col min="12806" max="12806" width="24" style="1" customWidth="1"/>
    <col min="12807" max="13056" width="11.453125" style="1"/>
    <col min="13057" max="13057" width="22.1796875" style="1" customWidth="1"/>
    <col min="13058" max="13058" width="22" style="1" customWidth="1"/>
    <col min="13059" max="13059" width="37.81640625" style="1" customWidth="1"/>
    <col min="13060" max="13060" width="37.453125" style="1" customWidth="1"/>
    <col min="13061" max="13061" width="18.54296875" style="1" customWidth="1"/>
    <col min="13062" max="13062" width="24" style="1" customWidth="1"/>
    <col min="13063" max="13312" width="11.453125" style="1"/>
    <col min="13313" max="13313" width="22.1796875" style="1" customWidth="1"/>
    <col min="13314" max="13314" width="22" style="1" customWidth="1"/>
    <col min="13315" max="13315" width="37.81640625" style="1" customWidth="1"/>
    <col min="13316" max="13316" width="37.453125" style="1" customWidth="1"/>
    <col min="13317" max="13317" width="18.54296875" style="1" customWidth="1"/>
    <col min="13318" max="13318" width="24" style="1" customWidth="1"/>
    <col min="13319" max="13568" width="11.453125" style="1"/>
    <col min="13569" max="13569" width="22.1796875" style="1" customWidth="1"/>
    <col min="13570" max="13570" width="22" style="1" customWidth="1"/>
    <col min="13571" max="13571" width="37.81640625" style="1" customWidth="1"/>
    <col min="13572" max="13572" width="37.453125" style="1" customWidth="1"/>
    <col min="13573" max="13573" width="18.54296875" style="1" customWidth="1"/>
    <col min="13574" max="13574" width="24" style="1" customWidth="1"/>
    <col min="13575" max="13824" width="11.453125" style="1"/>
    <col min="13825" max="13825" width="22.1796875" style="1" customWidth="1"/>
    <col min="13826" max="13826" width="22" style="1" customWidth="1"/>
    <col min="13827" max="13827" width="37.81640625" style="1" customWidth="1"/>
    <col min="13828" max="13828" width="37.453125" style="1" customWidth="1"/>
    <col min="13829" max="13829" width="18.54296875" style="1" customWidth="1"/>
    <col min="13830" max="13830" width="24" style="1" customWidth="1"/>
    <col min="13831" max="14080" width="11.453125" style="1"/>
    <col min="14081" max="14081" width="22.1796875" style="1" customWidth="1"/>
    <col min="14082" max="14082" width="22" style="1" customWidth="1"/>
    <col min="14083" max="14083" width="37.81640625" style="1" customWidth="1"/>
    <col min="14084" max="14084" width="37.453125" style="1" customWidth="1"/>
    <col min="14085" max="14085" width="18.54296875" style="1" customWidth="1"/>
    <col min="14086" max="14086" width="24" style="1" customWidth="1"/>
    <col min="14087" max="14336" width="11.453125" style="1"/>
    <col min="14337" max="14337" width="22.1796875" style="1" customWidth="1"/>
    <col min="14338" max="14338" width="22" style="1" customWidth="1"/>
    <col min="14339" max="14339" width="37.81640625" style="1" customWidth="1"/>
    <col min="14340" max="14340" width="37.453125" style="1" customWidth="1"/>
    <col min="14341" max="14341" width="18.54296875" style="1" customWidth="1"/>
    <col min="14342" max="14342" width="24" style="1" customWidth="1"/>
    <col min="14343" max="14592" width="11.453125" style="1"/>
    <col min="14593" max="14593" width="22.1796875" style="1" customWidth="1"/>
    <col min="14594" max="14594" width="22" style="1" customWidth="1"/>
    <col min="14595" max="14595" width="37.81640625" style="1" customWidth="1"/>
    <col min="14596" max="14596" width="37.453125" style="1" customWidth="1"/>
    <col min="14597" max="14597" width="18.54296875" style="1" customWidth="1"/>
    <col min="14598" max="14598" width="24" style="1" customWidth="1"/>
    <col min="14599" max="14848" width="11.453125" style="1"/>
    <col min="14849" max="14849" width="22.1796875" style="1" customWidth="1"/>
    <col min="14850" max="14850" width="22" style="1" customWidth="1"/>
    <col min="14851" max="14851" width="37.81640625" style="1" customWidth="1"/>
    <col min="14852" max="14852" width="37.453125" style="1" customWidth="1"/>
    <col min="14853" max="14853" width="18.54296875" style="1" customWidth="1"/>
    <col min="14854" max="14854" width="24" style="1" customWidth="1"/>
    <col min="14855" max="15104" width="11.453125" style="1"/>
    <col min="15105" max="15105" width="22.1796875" style="1" customWidth="1"/>
    <col min="15106" max="15106" width="22" style="1" customWidth="1"/>
    <col min="15107" max="15107" width="37.81640625" style="1" customWidth="1"/>
    <col min="15108" max="15108" width="37.453125" style="1" customWidth="1"/>
    <col min="15109" max="15109" width="18.54296875" style="1" customWidth="1"/>
    <col min="15110" max="15110" width="24" style="1" customWidth="1"/>
    <col min="15111" max="15360" width="11.453125" style="1"/>
    <col min="15361" max="15361" width="22.1796875" style="1" customWidth="1"/>
    <col min="15362" max="15362" width="22" style="1" customWidth="1"/>
    <col min="15363" max="15363" width="37.81640625" style="1" customWidth="1"/>
    <col min="15364" max="15364" width="37.453125" style="1" customWidth="1"/>
    <col min="15365" max="15365" width="18.54296875" style="1" customWidth="1"/>
    <col min="15366" max="15366" width="24" style="1" customWidth="1"/>
    <col min="15367" max="15616" width="11.453125" style="1"/>
    <col min="15617" max="15617" width="22.1796875" style="1" customWidth="1"/>
    <col min="15618" max="15618" width="22" style="1" customWidth="1"/>
    <col min="15619" max="15619" width="37.81640625" style="1" customWidth="1"/>
    <col min="15620" max="15620" width="37.453125" style="1" customWidth="1"/>
    <col min="15621" max="15621" width="18.54296875" style="1" customWidth="1"/>
    <col min="15622" max="15622" width="24" style="1" customWidth="1"/>
    <col min="15623" max="15872" width="11.453125" style="1"/>
    <col min="15873" max="15873" width="22.1796875" style="1" customWidth="1"/>
    <col min="15874" max="15874" width="22" style="1" customWidth="1"/>
    <col min="15875" max="15875" width="37.81640625" style="1" customWidth="1"/>
    <col min="15876" max="15876" width="37.453125" style="1" customWidth="1"/>
    <col min="15877" max="15877" width="18.54296875" style="1" customWidth="1"/>
    <col min="15878" max="15878" width="24" style="1" customWidth="1"/>
    <col min="15879" max="16128" width="11.453125" style="1"/>
    <col min="16129" max="16129" width="22.1796875" style="1" customWidth="1"/>
    <col min="16130" max="16130" width="22" style="1" customWidth="1"/>
    <col min="16131" max="16131" width="37.81640625" style="1" customWidth="1"/>
    <col min="16132" max="16132" width="37.453125" style="1" customWidth="1"/>
    <col min="16133" max="16133" width="18.54296875" style="1" customWidth="1"/>
    <col min="16134" max="16134" width="24" style="1" customWidth="1"/>
    <col min="16135" max="16384" width="11.453125" style="1"/>
  </cols>
  <sheetData>
    <row r="1" spans="1:12" ht="35" customHeight="1" thickBot="1" x14ac:dyDescent="0.4">
      <c r="A1" s="60"/>
      <c r="B1" s="60"/>
      <c r="C1" s="63" t="s">
        <v>64</v>
      </c>
      <c r="D1" s="64"/>
      <c r="E1" s="64"/>
      <c r="F1" s="65"/>
      <c r="G1" s="61" t="s">
        <v>37</v>
      </c>
      <c r="H1" s="61"/>
      <c r="I1" s="61"/>
    </row>
    <row r="2" spans="1:12" s="32" customFormat="1" ht="35" customHeight="1" thickBot="1" x14ac:dyDescent="0.4">
      <c r="A2" s="60"/>
      <c r="B2" s="60"/>
      <c r="C2" s="63" t="s">
        <v>65</v>
      </c>
      <c r="D2" s="64"/>
      <c r="E2" s="64"/>
      <c r="F2" s="65"/>
      <c r="G2" s="62" t="s">
        <v>77</v>
      </c>
      <c r="H2" s="61"/>
      <c r="I2" s="61"/>
      <c r="J2" s="33"/>
      <c r="K2" s="33"/>
      <c r="L2" s="33"/>
    </row>
    <row r="3" spans="1:12" s="32" customFormat="1" ht="35" customHeight="1" thickBot="1" x14ac:dyDescent="0.4">
      <c r="A3" s="60"/>
      <c r="B3" s="60"/>
      <c r="C3" s="63" t="s">
        <v>66</v>
      </c>
      <c r="D3" s="64"/>
      <c r="E3" s="64"/>
      <c r="F3" s="65"/>
      <c r="G3" s="61" t="s">
        <v>78</v>
      </c>
      <c r="H3" s="61"/>
      <c r="I3" s="61"/>
      <c r="J3" s="34"/>
      <c r="K3" s="34"/>
      <c r="L3" s="34"/>
    </row>
    <row r="5" spans="1:12" ht="5.25" customHeight="1" thickBot="1" x14ac:dyDescent="0.4"/>
    <row r="6" spans="1:12" ht="25.5" customHeight="1" x14ac:dyDescent="0.35">
      <c r="A6" s="155" t="s">
        <v>51</v>
      </c>
      <c r="B6" s="156"/>
      <c r="C6" s="156"/>
      <c r="D6" s="156"/>
      <c r="E6" s="156"/>
      <c r="F6" s="156"/>
      <c r="G6" s="156"/>
      <c r="H6" s="156"/>
      <c r="I6" s="157"/>
      <c r="J6" s="2"/>
    </row>
    <row r="7" spans="1:12" ht="20" x14ac:dyDescent="0.35">
      <c r="A7" s="158" t="s">
        <v>2</v>
      </c>
      <c r="B7" s="159"/>
      <c r="C7" s="159"/>
      <c r="D7" s="159"/>
      <c r="E7" s="159"/>
      <c r="F7" s="159"/>
      <c r="G7" s="159"/>
      <c r="H7" s="159"/>
      <c r="I7" s="160"/>
      <c r="J7" s="3"/>
      <c r="K7" s="4"/>
    </row>
    <row r="8" spans="1:12" ht="20.5" thickBot="1" x14ac:dyDescent="0.45">
      <c r="A8" s="161">
        <v>2024</v>
      </c>
      <c r="B8" s="162"/>
      <c r="C8" s="162"/>
      <c r="D8" s="162"/>
      <c r="E8" s="162"/>
      <c r="F8" s="162"/>
      <c r="G8" s="162"/>
      <c r="H8" s="162"/>
      <c r="I8" s="163"/>
      <c r="J8" s="5"/>
    </row>
    <row r="9" spans="1:12" ht="3.75" customHeight="1" thickBot="1" x14ac:dyDescent="0.4">
      <c r="A9" s="139"/>
      <c r="B9" s="139"/>
      <c r="C9" s="139"/>
      <c r="D9" s="139"/>
      <c r="E9" s="139"/>
      <c r="F9" s="139"/>
      <c r="G9" s="139"/>
    </row>
    <row r="10" spans="1:12" ht="57" customHeight="1" thickBot="1" x14ac:dyDescent="0.4">
      <c r="A10" s="140" t="s">
        <v>3</v>
      </c>
      <c r="B10" s="35" t="s">
        <v>4</v>
      </c>
      <c r="C10" s="36" t="s">
        <v>5</v>
      </c>
      <c r="D10" s="37" t="s">
        <v>6</v>
      </c>
      <c r="E10" s="35" t="s">
        <v>7</v>
      </c>
      <c r="F10" s="35" t="s">
        <v>8</v>
      </c>
      <c r="G10" s="35" t="s">
        <v>9</v>
      </c>
      <c r="H10" s="35" t="s">
        <v>10</v>
      </c>
      <c r="I10" s="38" t="s">
        <v>11</v>
      </c>
    </row>
    <row r="11" spans="1:12" ht="81" customHeight="1" thickBot="1" x14ac:dyDescent="0.4">
      <c r="A11" s="141"/>
      <c r="B11" s="142" t="s">
        <v>69</v>
      </c>
      <c r="C11" s="6" t="s">
        <v>71</v>
      </c>
      <c r="D11" s="7" t="s">
        <v>72</v>
      </c>
      <c r="E11" s="8" t="s">
        <v>67</v>
      </c>
      <c r="F11" s="40">
        <v>0.85</v>
      </c>
      <c r="G11" s="10">
        <v>2024</v>
      </c>
      <c r="H11" s="8"/>
      <c r="I11" s="11" t="s">
        <v>41</v>
      </c>
      <c r="J11" s="12"/>
      <c r="L11" s="12"/>
    </row>
    <row r="12" spans="1:12" ht="22.5" customHeight="1" thickBot="1" x14ac:dyDescent="0.4">
      <c r="A12" s="141"/>
      <c r="B12" s="143"/>
      <c r="C12" s="164" t="s">
        <v>12</v>
      </c>
      <c r="D12" s="165"/>
      <c r="E12" s="165"/>
      <c r="F12" s="165"/>
      <c r="G12" s="165"/>
      <c r="H12" s="165"/>
      <c r="I12" s="165"/>
      <c r="J12" s="13"/>
      <c r="L12" s="13"/>
    </row>
    <row r="13" spans="1:12" ht="77" customHeight="1" thickBot="1" x14ac:dyDescent="0.4">
      <c r="A13" s="141"/>
      <c r="B13" s="144"/>
      <c r="C13" s="26" t="s">
        <v>13</v>
      </c>
      <c r="D13" s="26" t="s">
        <v>52</v>
      </c>
      <c r="E13" s="26" t="s">
        <v>53</v>
      </c>
      <c r="F13" s="145" t="s">
        <v>1</v>
      </c>
      <c r="G13" s="166"/>
      <c r="H13" s="145" t="s">
        <v>14</v>
      </c>
      <c r="I13" s="146"/>
      <c r="J13" s="14"/>
      <c r="L13" s="14"/>
    </row>
    <row r="14" spans="1:12" ht="23.25" customHeight="1" thickBot="1" x14ac:dyDescent="0.4">
      <c r="A14" s="141"/>
      <c r="B14" s="144"/>
      <c r="C14" s="15" t="s">
        <v>15</v>
      </c>
      <c r="D14" s="30">
        <v>0</v>
      </c>
      <c r="E14" s="30">
        <v>0</v>
      </c>
      <c r="F14" s="179" t="e">
        <f t="shared" ref="F14:F30" si="0">D14/E14</f>
        <v>#DIV/0!</v>
      </c>
      <c r="G14" s="180"/>
      <c r="H14" s="147" t="e">
        <f t="shared" ref="H14:H30" si="1">IF(F14&gt;=$F$11,"Si","No")</f>
        <v>#DIV/0!</v>
      </c>
      <c r="I14" s="148"/>
      <c r="J14" s="12"/>
      <c r="L14" s="12"/>
    </row>
    <row r="15" spans="1:12" ht="23.25" customHeight="1" thickBot="1" x14ac:dyDescent="0.4">
      <c r="A15" s="141"/>
      <c r="B15" s="144"/>
      <c r="C15" s="15" t="s">
        <v>16</v>
      </c>
      <c r="D15" s="31">
        <v>0</v>
      </c>
      <c r="E15" s="31">
        <v>0</v>
      </c>
      <c r="F15" s="179" t="e">
        <f t="shared" si="0"/>
        <v>#DIV/0!</v>
      </c>
      <c r="G15" s="180"/>
      <c r="H15" s="79" t="e">
        <f t="shared" si="1"/>
        <v>#DIV/0!</v>
      </c>
      <c r="I15" s="80"/>
      <c r="J15" s="12"/>
      <c r="L15" s="12"/>
    </row>
    <row r="16" spans="1:12" ht="23.25" customHeight="1" thickBot="1" x14ac:dyDescent="0.4">
      <c r="A16" s="141"/>
      <c r="B16" s="144"/>
      <c r="C16" s="15" t="s">
        <v>17</v>
      </c>
      <c r="D16" s="31">
        <v>106</v>
      </c>
      <c r="E16" s="31">
        <v>21</v>
      </c>
      <c r="F16" s="179">
        <f t="shared" si="0"/>
        <v>5.0476190476190474</v>
      </c>
      <c r="G16" s="180"/>
      <c r="H16" s="79" t="str">
        <f t="shared" si="1"/>
        <v>Si</v>
      </c>
      <c r="I16" s="80"/>
      <c r="J16" s="12"/>
      <c r="L16" s="12"/>
    </row>
    <row r="17" spans="1:12" ht="23.25" customHeight="1" thickBot="1" x14ac:dyDescent="0.4">
      <c r="A17" s="141"/>
      <c r="B17" s="144"/>
      <c r="C17" s="29" t="s">
        <v>42</v>
      </c>
      <c r="D17" s="29">
        <f>SUM(D14:D16)</f>
        <v>106</v>
      </c>
      <c r="E17" s="29">
        <f>SUM(E14:E16)</f>
        <v>21</v>
      </c>
      <c r="F17" s="179">
        <f t="shared" si="0"/>
        <v>5.0476190476190474</v>
      </c>
      <c r="G17" s="180"/>
      <c r="H17" s="112" t="str">
        <f t="shared" si="1"/>
        <v>Si</v>
      </c>
      <c r="I17" s="113"/>
      <c r="J17" s="12"/>
      <c r="L17" s="12"/>
    </row>
    <row r="18" spans="1:12" ht="23.25" customHeight="1" thickBot="1" x14ac:dyDescent="0.4">
      <c r="A18" s="141"/>
      <c r="B18" s="144"/>
      <c r="C18" s="15" t="s">
        <v>18</v>
      </c>
      <c r="D18" s="31">
        <v>760</v>
      </c>
      <c r="E18" s="31">
        <v>0</v>
      </c>
      <c r="F18" s="179" t="e">
        <f t="shared" si="0"/>
        <v>#DIV/0!</v>
      </c>
      <c r="G18" s="180"/>
      <c r="H18" s="79" t="e">
        <f t="shared" si="1"/>
        <v>#DIV/0!</v>
      </c>
      <c r="I18" s="80"/>
      <c r="J18" s="12"/>
      <c r="L18" s="12"/>
    </row>
    <row r="19" spans="1:12" ht="23.25" customHeight="1" thickBot="1" x14ac:dyDescent="0.4">
      <c r="A19" s="141"/>
      <c r="B19" s="144"/>
      <c r="C19" s="15" t="s">
        <v>19</v>
      </c>
      <c r="D19" s="31">
        <v>1299</v>
      </c>
      <c r="E19" s="31">
        <v>0</v>
      </c>
      <c r="F19" s="179" t="e">
        <f t="shared" si="0"/>
        <v>#DIV/0!</v>
      </c>
      <c r="G19" s="180"/>
      <c r="H19" s="79" t="e">
        <f t="shared" si="1"/>
        <v>#DIV/0!</v>
      </c>
      <c r="I19" s="80"/>
      <c r="J19" s="12"/>
      <c r="L19" s="12"/>
    </row>
    <row r="20" spans="1:12" ht="23.25" customHeight="1" thickBot="1" x14ac:dyDescent="0.4">
      <c r="A20" s="141"/>
      <c r="B20" s="144"/>
      <c r="C20" s="15" t="s">
        <v>20</v>
      </c>
      <c r="D20" s="31">
        <v>848</v>
      </c>
      <c r="E20" s="31">
        <v>21</v>
      </c>
      <c r="F20" s="179">
        <f t="shared" si="0"/>
        <v>40.38095238095238</v>
      </c>
      <c r="G20" s="180"/>
      <c r="H20" s="110" t="str">
        <f t="shared" si="1"/>
        <v>Si</v>
      </c>
      <c r="I20" s="111"/>
      <c r="J20" s="12"/>
      <c r="L20" s="12"/>
    </row>
    <row r="21" spans="1:12" ht="23.25" customHeight="1" thickBot="1" x14ac:dyDescent="0.4">
      <c r="A21" s="141"/>
      <c r="B21" s="144"/>
      <c r="C21" s="28" t="s">
        <v>43</v>
      </c>
      <c r="D21" s="29">
        <f>SUM(D18:D20)</f>
        <v>2907</v>
      </c>
      <c r="E21" s="29">
        <f>SUM(E18:E20)</f>
        <v>21</v>
      </c>
      <c r="F21" s="179">
        <f t="shared" si="0"/>
        <v>138.42857142857142</v>
      </c>
      <c r="G21" s="180"/>
      <c r="H21" s="112" t="str">
        <f t="shared" si="1"/>
        <v>Si</v>
      </c>
      <c r="I21" s="113"/>
      <c r="J21" s="12"/>
      <c r="L21" s="12"/>
    </row>
    <row r="22" spans="1:12" ht="23.25" customHeight="1" thickBot="1" x14ac:dyDescent="0.4">
      <c r="A22" s="141"/>
      <c r="B22" s="144"/>
      <c r="C22" s="15" t="s">
        <v>21</v>
      </c>
      <c r="D22" s="30">
        <v>1230</v>
      </c>
      <c r="E22" s="30">
        <v>0</v>
      </c>
      <c r="F22" s="179" t="e">
        <f t="shared" si="0"/>
        <v>#DIV/0!</v>
      </c>
      <c r="G22" s="180"/>
      <c r="H22" s="147" t="e">
        <f t="shared" si="1"/>
        <v>#DIV/0!</v>
      </c>
      <c r="I22" s="148"/>
      <c r="J22" s="12"/>
      <c r="L22" s="12"/>
    </row>
    <row r="23" spans="1:12" ht="23.25" customHeight="1" thickBot="1" x14ac:dyDescent="0.4">
      <c r="A23" s="141"/>
      <c r="B23" s="144"/>
      <c r="C23" s="15" t="s">
        <v>22</v>
      </c>
      <c r="D23" s="30">
        <v>160</v>
      </c>
      <c r="E23" s="30">
        <v>0</v>
      </c>
      <c r="F23" s="179" t="e">
        <f t="shared" si="0"/>
        <v>#DIV/0!</v>
      </c>
      <c r="G23" s="180"/>
      <c r="H23" s="79" t="e">
        <f t="shared" si="1"/>
        <v>#DIV/0!</v>
      </c>
      <c r="I23" s="80"/>
      <c r="J23" s="12"/>
      <c r="L23" s="12"/>
    </row>
    <row r="24" spans="1:12" ht="23.25" customHeight="1" thickBot="1" x14ac:dyDescent="0.4">
      <c r="A24" s="141"/>
      <c r="B24" s="144"/>
      <c r="C24" s="15" t="s">
        <v>35</v>
      </c>
      <c r="D24" s="30">
        <v>0</v>
      </c>
      <c r="E24" s="30">
        <v>0</v>
      </c>
      <c r="F24" s="179" t="e">
        <f t="shared" si="0"/>
        <v>#DIV/0!</v>
      </c>
      <c r="G24" s="180"/>
      <c r="H24" s="79" t="e">
        <f t="shared" si="1"/>
        <v>#DIV/0!</v>
      </c>
      <c r="I24" s="80"/>
      <c r="J24" s="12"/>
      <c r="L24" s="12"/>
    </row>
    <row r="25" spans="1:12" ht="23.25" customHeight="1" thickBot="1" x14ac:dyDescent="0.4">
      <c r="A25" s="141"/>
      <c r="B25" s="144"/>
      <c r="C25" s="27" t="s">
        <v>45</v>
      </c>
      <c r="D25" s="29">
        <f>SUM(D22:D24)</f>
        <v>1390</v>
      </c>
      <c r="E25" s="29">
        <f>AVERAGE(E22:E24)</f>
        <v>0</v>
      </c>
      <c r="F25" s="179" t="e">
        <f t="shared" si="0"/>
        <v>#DIV/0!</v>
      </c>
      <c r="G25" s="180"/>
      <c r="H25" s="112" t="e">
        <f t="shared" si="1"/>
        <v>#DIV/0!</v>
      </c>
      <c r="I25" s="113"/>
      <c r="J25" s="12"/>
      <c r="L25" s="12"/>
    </row>
    <row r="26" spans="1:12" ht="23.25" customHeight="1" thickBot="1" x14ac:dyDescent="0.4">
      <c r="A26" s="141"/>
      <c r="B26" s="144"/>
      <c r="C26" s="15" t="s">
        <v>23</v>
      </c>
      <c r="D26" s="30">
        <v>0</v>
      </c>
      <c r="E26" s="30">
        <v>0</v>
      </c>
      <c r="F26" s="179" t="e">
        <f t="shared" si="0"/>
        <v>#DIV/0!</v>
      </c>
      <c r="G26" s="180"/>
      <c r="H26" s="79" t="e">
        <f t="shared" si="1"/>
        <v>#DIV/0!</v>
      </c>
      <c r="I26" s="80"/>
      <c r="J26" s="17"/>
      <c r="L26" s="17"/>
    </row>
    <row r="27" spans="1:12" ht="23.25" customHeight="1" thickBot="1" x14ac:dyDescent="0.4">
      <c r="A27" s="141"/>
      <c r="B27" s="144"/>
      <c r="C27" s="15" t="s">
        <v>24</v>
      </c>
      <c r="D27" s="31">
        <v>860</v>
      </c>
      <c r="E27" s="31">
        <v>21</v>
      </c>
      <c r="F27" s="179">
        <f t="shared" si="0"/>
        <v>40.952380952380949</v>
      </c>
      <c r="G27" s="180"/>
      <c r="H27" s="79" t="str">
        <f t="shared" si="1"/>
        <v>Si</v>
      </c>
      <c r="I27" s="80"/>
      <c r="J27" s="17"/>
      <c r="L27" s="17"/>
    </row>
    <row r="28" spans="1:12" ht="23.25" customHeight="1" thickBot="1" x14ac:dyDescent="0.4">
      <c r="A28" s="141"/>
      <c r="B28" s="144"/>
      <c r="C28" s="15" t="s">
        <v>25</v>
      </c>
      <c r="D28" s="16">
        <v>414</v>
      </c>
      <c r="E28" s="16">
        <v>0</v>
      </c>
      <c r="F28" s="179" t="e">
        <f t="shared" si="0"/>
        <v>#DIV/0!</v>
      </c>
      <c r="G28" s="180"/>
      <c r="H28" s="110" t="e">
        <f t="shared" si="1"/>
        <v>#DIV/0!</v>
      </c>
      <c r="I28" s="111"/>
      <c r="J28" s="17"/>
      <c r="L28" s="17"/>
    </row>
    <row r="29" spans="1:12" ht="23.25" customHeight="1" thickBot="1" x14ac:dyDescent="0.4">
      <c r="A29" s="141"/>
      <c r="B29" s="144"/>
      <c r="C29" s="27" t="s">
        <v>44</v>
      </c>
      <c r="D29" s="29">
        <f>SUM(D26:D28)</f>
        <v>1274</v>
      </c>
      <c r="E29" s="29">
        <f>SUM(E26:E28)</f>
        <v>21</v>
      </c>
      <c r="F29" s="179">
        <f t="shared" si="0"/>
        <v>60.666666666666664</v>
      </c>
      <c r="G29" s="180"/>
      <c r="H29" s="112" t="str">
        <f t="shared" si="1"/>
        <v>Si</v>
      </c>
      <c r="I29" s="113"/>
      <c r="J29" s="17"/>
      <c r="L29" s="17"/>
    </row>
    <row r="30" spans="1:12" ht="23.25" customHeight="1" thickBot="1" x14ac:dyDescent="0.4">
      <c r="A30" s="141"/>
      <c r="B30" s="143"/>
      <c r="C30" s="24" t="s">
        <v>26</v>
      </c>
      <c r="D30" s="25">
        <f>SUM(D29,D25,D21,D17)</f>
        <v>5677</v>
      </c>
      <c r="E30" s="25">
        <f>SUM(E17,E21,E25,E29)</f>
        <v>63</v>
      </c>
      <c r="F30" s="179">
        <f t="shared" si="0"/>
        <v>90.111111111111114</v>
      </c>
      <c r="G30" s="180"/>
      <c r="H30" s="114" t="str">
        <f t="shared" si="1"/>
        <v>Si</v>
      </c>
      <c r="I30" s="115"/>
      <c r="J30" s="17"/>
      <c r="L30" s="17"/>
    </row>
    <row r="31" spans="1:12" ht="4.5" customHeight="1" thickBot="1" x14ac:dyDescent="0.4">
      <c r="A31" s="85"/>
      <c r="B31" s="86"/>
      <c r="C31" s="87"/>
      <c r="D31" s="87"/>
      <c r="E31" s="87"/>
      <c r="F31" s="88"/>
      <c r="G31" s="88"/>
      <c r="H31" s="17"/>
      <c r="I31" s="17"/>
      <c r="J31" s="17"/>
      <c r="L31" s="17"/>
    </row>
    <row r="32" spans="1:12" ht="21.75" customHeight="1" x14ac:dyDescent="0.35">
      <c r="A32" s="118" t="s">
        <v>27</v>
      </c>
      <c r="B32" s="119"/>
      <c r="C32" s="130"/>
      <c r="D32" s="131"/>
      <c r="E32" s="131"/>
      <c r="F32" s="131"/>
      <c r="G32" s="131"/>
      <c r="H32" s="131"/>
      <c r="I32" s="132"/>
      <c r="J32" s="12"/>
      <c r="L32" s="12"/>
    </row>
    <row r="33" spans="1:9" ht="21.75" customHeight="1" x14ac:dyDescent="0.35">
      <c r="A33" s="120"/>
      <c r="B33" s="121"/>
      <c r="C33" s="133"/>
      <c r="D33" s="134"/>
      <c r="E33" s="134"/>
      <c r="F33" s="134"/>
      <c r="G33" s="134"/>
      <c r="H33" s="134"/>
      <c r="I33" s="135"/>
    </row>
    <row r="34" spans="1:9" ht="21.75" customHeight="1" x14ac:dyDescent="0.35">
      <c r="A34" s="120"/>
      <c r="B34" s="121"/>
      <c r="C34" s="133"/>
      <c r="D34" s="134"/>
      <c r="E34" s="134"/>
      <c r="F34" s="134"/>
      <c r="G34" s="134"/>
      <c r="H34" s="134"/>
      <c r="I34" s="135"/>
    </row>
    <row r="35" spans="1:9" ht="21.75" customHeight="1" x14ac:dyDescent="0.35">
      <c r="A35" s="120"/>
      <c r="B35" s="121"/>
      <c r="C35" s="133"/>
      <c r="D35" s="134"/>
      <c r="E35" s="134"/>
      <c r="F35" s="134"/>
      <c r="G35" s="134"/>
      <c r="H35" s="134"/>
      <c r="I35" s="135"/>
    </row>
    <row r="36" spans="1:9" ht="21.75" customHeight="1" x14ac:dyDescent="0.35">
      <c r="A36" s="120"/>
      <c r="B36" s="121"/>
      <c r="C36" s="133"/>
      <c r="D36" s="134"/>
      <c r="E36" s="134"/>
      <c r="F36" s="134"/>
      <c r="G36" s="134"/>
      <c r="H36" s="134"/>
      <c r="I36" s="135"/>
    </row>
    <row r="37" spans="1:9" ht="21.75" customHeight="1" x14ac:dyDescent="0.35">
      <c r="A37" s="120"/>
      <c r="B37" s="121"/>
      <c r="C37" s="133"/>
      <c r="D37" s="134"/>
      <c r="E37" s="134"/>
      <c r="F37" s="134"/>
      <c r="G37" s="134"/>
      <c r="H37" s="134"/>
      <c r="I37" s="135"/>
    </row>
    <row r="38" spans="1:9" ht="21.75" customHeight="1" x14ac:dyDescent="0.35">
      <c r="A38" s="120"/>
      <c r="B38" s="121"/>
      <c r="C38" s="133"/>
      <c r="D38" s="134"/>
      <c r="E38" s="134"/>
      <c r="F38" s="134"/>
      <c r="G38" s="134"/>
      <c r="H38" s="134"/>
      <c r="I38" s="135"/>
    </row>
    <row r="39" spans="1:9" ht="21.75" customHeight="1" x14ac:dyDescent="0.35">
      <c r="A39" s="120"/>
      <c r="B39" s="121"/>
      <c r="C39" s="133"/>
      <c r="D39" s="134"/>
      <c r="E39" s="134"/>
      <c r="F39" s="134"/>
      <c r="G39" s="134"/>
      <c r="H39" s="134"/>
      <c r="I39" s="135"/>
    </row>
    <row r="40" spans="1:9" ht="21.75" customHeight="1" x14ac:dyDescent="0.35">
      <c r="A40" s="120"/>
      <c r="B40" s="121"/>
      <c r="C40" s="133"/>
      <c r="D40" s="134"/>
      <c r="E40" s="134"/>
      <c r="F40" s="134"/>
      <c r="G40" s="134"/>
      <c r="H40" s="134"/>
      <c r="I40" s="135"/>
    </row>
    <row r="41" spans="1:9" ht="21.75" customHeight="1" x14ac:dyDescent="0.35">
      <c r="A41" s="120"/>
      <c r="B41" s="121"/>
      <c r="C41" s="133"/>
      <c r="D41" s="134"/>
      <c r="E41" s="134"/>
      <c r="F41" s="134"/>
      <c r="G41" s="134"/>
      <c r="H41" s="134"/>
      <c r="I41" s="135"/>
    </row>
    <row r="42" spans="1:9" ht="21.75" customHeight="1" x14ac:dyDescent="0.35">
      <c r="A42" s="120"/>
      <c r="B42" s="121"/>
      <c r="C42" s="133"/>
      <c r="D42" s="134"/>
      <c r="E42" s="134"/>
      <c r="F42" s="134"/>
      <c r="G42" s="134"/>
      <c r="H42" s="134"/>
      <c r="I42" s="135"/>
    </row>
    <row r="43" spans="1:9" ht="21.75" customHeight="1" x14ac:dyDescent="0.35">
      <c r="A43" s="120"/>
      <c r="B43" s="121"/>
      <c r="C43" s="133"/>
      <c r="D43" s="134"/>
      <c r="E43" s="134"/>
      <c r="F43" s="134"/>
      <c r="G43" s="134"/>
      <c r="H43" s="134"/>
      <c r="I43" s="135"/>
    </row>
    <row r="44" spans="1:9" ht="21.75" customHeight="1" x14ac:dyDescent="0.35">
      <c r="A44" s="120"/>
      <c r="B44" s="121"/>
      <c r="C44" s="133"/>
      <c r="D44" s="134"/>
      <c r="E44" s="134"/>
      <c r="F44" s="134"/>
      <c r="G44" s="134"/>
      <c r="H44" s="134"/>
      <c r="I44" s="135"/>
    </row>
    <row r="45" spans="1:9" ht="21.75" customHeight="1" x14ac:dyDescent="0.35">
      <c r="A45" s="120"/>
      <c r="B45" s="121"/>
      <c r="C45" s="133"/>
      <c r="D45" s="134"/>
      <c r="E45" s="134"/>
      <c r="F45" s="134"/>
      <c r="G45" s="134"/>
      <c r="H45" s="134"/>
      <c r="I45" s="135"/>
    </row>
    <row r="46" spans="1:9" ht="21.75" customHeight="1" x14ac:dyDescent="0.35">
      <c r="A46" s="120"/>
      <c r="B46" s="121"/>
      <c r="C46" s="133"/>
      <c r="D46" s="134"/>
      <c r="E46" s="134"/>
      <c r="F46" s="134"/>
      <c r="G46" s="134"/>
      <c r="H46" s="134"/>
      <c r="I46" s="135"/>
    </row>
    <row r="47" spans="1:9" ht="21.75" customHeight="1" thickBot="1" x14ac:dyDescent="0.4">
      <c r="A47" s="122"/>
      <c r="B47" s="123"/>
      <c r="C47" s="136"/>
      <c r="D47" s="137"/>
      <c r="E47" s="137"/>
      <c r="F47" s="137"/>
      <c r="G47" s="137"/>
      <c r="H47" s="137"/>
      <c r="I47" s="138"/>
    </row>
    <row r="48" spans="1:9" ht="4.5" customHeight="1" thickBot="1" x14ac:dyDescent="0.4">
      <c r="A48" s="89"/>
      <c r="B48" s="90"/>
      <c r="C48" s="91"/>
      <c r="D48" s="91"/>
      <c r="E48" s="91"/>
      <c r="F48" s="91"/>
      <c r="G48" s="91"/>
    </row>
    <row r="49" spans="1:9" ht="27" customHeight="1" thickBot="1" x14ac:dyDescent="0.4">
      <c r="A49" s="70" t="s">
        <v>28</v>
      </c>
      <c r="B49" s="71"/>
      <c r="C49" s="71"/>
      <c r="D49" s="71"/>
      <c r="E49" s="71"/>
      <c r="F49" s="71"/>
      <c r="G49" s="71"/>
      <c r="H49" s="71"/>
      <c r="I49" s="72"/>
    </row>
    <row r="50" spans="1:9" ht="26.25" customHeight="1" thickBot="1" x14ac:dyDescent="0.4">
      <c r="A50" s="73" t="s">
        <v>29</v>
      </c>
      <c r="B50" s="74"/>
      <c r="C50" s="75"/>
      <c r="D50" s="73" t="s">
        <v>30</v>
      </c>
      <c r="E50" s="74"/>
      <c r="F50" s="74"/>
      <c r="G50" s="74"/>
      <c r="H50" s="74"/>
      <c r="I50" s="75"/>
    </row>
    <row r="51" spans="1:9" ht="54" customHeight="1" thickBot="1" x14ac:dyDescent="0.4">
      <c r="A51" s="104" t="s">
        <v>42</v>
      </c>
      <c r="B51" s="105"/>
      <c r="C51" s="106"/>
      <c r="D51" s="76" t="s">
        <v>139</v>
      </c>
      <c r="E51" s="77"/>
      <c r="F51" s="77"/>
      <c r="G51" s="77"/>
      <c r="H51" s="77"/>
      <c r="I51" s="78"/>
    </row>
    <row r="52" spans="1:9" ht="54" customHeight="1" thickBot="1" x14ac:dyDescent="0.4">
      <c r="A52" s="104" t="s">
        <v>79</v>
      </c>
      <c r="B52" s="105"/>
      <c r="C52" s="106"/>
      <c r="D52" s="76" t="s">
        <v>140</v>
      </c>
      <c r="E52" s="77"/>
      <c r="F52" s="77"/>
      <c r="G52" s="77"/>
      <c r="H52" s="77"/>
      <c r="I52" s="78"/>
    </row>
    <row r="53" spans="1:9" ht="78.5" customHeight="1" thickBot="1" x14ac:dyDescent="0.4">
      <c r="A53" s="104" t="s">
        <v>80</v>
      </c>
      <c r="B53" s="105"/>
      <c r="C53" s="106"/>
      <c r="D53" s="76" t="s">
        <v>141</v>
      </c>
      <c r="E53" s="77"/>
      <c r="F53" s="77"/>
      <c r="G53" s="77"/>
      <c r="H53" s="77"/>
      <c r="I53" s="78"/>
    </row>
    <row r="54" spans="1:9" ht="102.5" customHeight="1" thickBot="1" x14ac:dyDescent="0.4">
      <c r="A54" s="104" t="s">
        <v>44</v>
      </c>
      <c r="B54" s="105"/>
      <c r="C54" s="106"/>
      <c r="D54" s="76" t="s">
        <v>142</v>
      </c>
      <c r="E54" s="77"/>
      <c r="F54" s="77"/>
      <c r="G54" s="77"/>
      <c r="H54" s="77"/>
      <c r="I54" s="78"/>
    </row>
    <row r="55" spans="1:9" ht="4.5" customHeight="1" thickBot="1" x14ac:dyDescent="0.4">
      <c r="A55" s="116"/>
      <c r="B55" s="117"/>
      <c r="C55" s="117"/>
      <c r="D55" s="117"/>
      <c r="E55" s="117"/>
      <c r="F55" s="117"/>
      <c r="G55" s="117"/>
      <c r="I55" s="18"/>
    </row>
    <row r="56" spans="1:9" s="19" customFormat="1" ht="28.5" customHeight="1" thickBot="1" x14ac:dyDescent="0.4">
      <c r="A56" s="107" t="s">
        <v>36</v>
      </c>
      <c r="B56" s="108"/>
      <c r="C56" s="108"/>
      <c r="D56" s="108"/>
      <c r="E56" s="108"/>
      <c r="F56" s="108"/>
      <c r="G56" s="108"/>
      <c r="H56" s="108"/>
      <c r="I56" s="109"/>
    </row>
    <row r="57" spans="1:9" s="19" customFormat="1" ht="50.5" customHeight="1" x14ac:dyDescent="0.35">
      <c r="A57" s="100" t="s">
        <v>30</v>
      </c>
      <c r="B57" s="101"/>
      <c r="C57" s="102" t="s">
        <v>31</v>
      </c>
      <c r="D57" s="103"/>
      <c r="E57" s="100" t="s">
        <v>0</v>
      </c>
      <c r="F57" s="101"/>
      <c r="G57" s="21" t="s">
        <v>32</v>
      </c>
      <c r="H57" s="22" t="s">
        <v>33</v>
      </c>
      <c r="I57" s="23" t="s">
        <v>34</v>
      </c>
    </row>
    <row r="58" spans="1:9" s="19" customFormat="1" ht="106" customHeight="1" x14ac:dyDescent="0.35">
      <c r="A58" s="169" t="s">
        <v>143</v>
      </c>
      <c r="B58" s="170"/>
      <c r="C58" s="171" t="s">
        <v>82</v>
      </c>
      <c r="D58" s="172"/>
      <c r="E58" s="66" t="s">
        <v>83</v>
      </c>
      <c r="F58" s="67"/>
      <c r="G58" s="41" t="s">
        <v>84</v>
      </c>
      <c r="H58" s="42" t="s">
        <v>85</v>
      </c>
      <c r="I58" s="20"/>
    </row>
    <row r="59" spans="1:9" s="19" customFormat="1" ht="186" customHeight="1" x14ac:dyDescent="0.35">
      <c r="A59" s="169" t="s">
        <v>140</v>
      </c>
      <c r="B59" s="170"/>
      <c r="C59" s="171" t="s">
        <v>97</v>
      </c>
      <c r="D59" s="172"/>
      <c r="E59" s="66" t="s">
        <v>89</v>
      </c>
      <c r="F59" s="67"/>
      <c r="G59" s="41" t="s">
        <v>89</v>
      </c>
      <c r="H59" s="42" t="s">
        <v>89</v>
      </c>
      <c r="I59" s="43" t="s">
        <v>89</v>
      </c>
    </row>
    <row r="60" spans="1:9" s="19" customFormat="1" ht="152.5" customHeight="1" x14ac:dyDescent="0.35">
      <c r="A60" s="177" t="s">
        <v>144</v>
      </c>
      <c r="B60" s="178"/>
      <c r="C60" s="171" t="s">
        <v>92</v>
      </c>
      <c r="D60" s="172"/>
      <c r="E60" s="66" t="s">
        <v>89</v>
      </c>
      <c r="F60" s="67"/>
      <c r="G60" s="41" t="s">
        <v>89</v>
      </c>
      <c r="H60" s="42" t="s">
        <v>89</v>
      </c>
      <c r="I60" s="43" t="s">
        <v>89</v>
      </c>
    </row>
    <row r="61" spans="1:9" ht="211" customHeight="1" thickBot="1" x14ac:dyDescent="0.4">
      <c r="A61" s="173" t="s">
        <v>142</v>
      </c>
      <c r="B61" s="174"/>
      <c r="C61" s="175" t="s">
        <v>97</v>
      </c>
      <c r="D61" s="176"/>
      <c r="E61" s="66" t="s">
        <v>89</v>
      </c>
      <c r="F61" s="67"/>
      <c r="G61" s="41" t="s">
        <v>89</v>
      </c>
      <c r="H61" s="42" t="s">
        <v>89</v>
      </c>
      <c r="I61" s="43" t="s">
        <v>89</v>
      </c>
    </row>
  </sheetData>
  <mergeCells count="82">
    <mergeCell ref="A6:I6"/>
    <mergeCell ref="A1:B3"/>
    <mergeCell ref="G1:I1"/>
    <mergeCell ref="G2:I2"/>
    <mergeCell ref="G3:I3"/>
    <mergeCell ref="C1:F1"/>
    <mergeCell ref="C2:F2"/>
    <mergeCell ref="C3:F3"/>
    <mergeCell ref="A7:I7"/>
    <mergeCell ref="A8:I8"/>
    <mergeCell ref="A9:G9"/>
    <mergeCell ref="A10:A30"/>
    <mergeCell ref="B11:B30"/>
    <mergeCell ref="C12:I12"/>
    <mergeCell ref="F13:G13"/>
    <mergeCell ref="H13:I13"/>
    <mergeCell ref="F14:G14"/>
    <mergeCell ref="H14:I14"/>
    <mergeCell ref="F15:G15"/>
    <mergeCell ref="H15:I15"/>
    <mergeCell ref="F16:G16"/>
    <mergeCell ref="H16:I16"/>
    <mergeCell ref="F17:G17"/>
    <mergeCell ref="H17:I17"/>
    <mergeCell ref="F18:G18"/>
    <mergeCell ref="H18:I18"/>
    <mergeCell ref="F19:G19"/>
    <mergeCell ref="H19:I19"/>
    <mergeCell ref="F20:G20"/>
    <mergeCell ref="H20:I20"/>
    <mergeCell ref="F21:G21"/>
    <mergeCell ref="H21:I21"/>
    <mergeCell ref="F22:G22"/>
    <mergeCell ref="H22:I22"/>
    <mergeCell ref="F23:G23"/>
    <mergeCell ref="H23:I23"/>
    <mergeCell ref="F24:G24"/>
    <mergeCell ref="H24:I24"/>
    <mergeCell ref="F25:G25"/>
    <mergeCell ref="H25:I25"/>
    <mergeCell ref="F26:G26"/>
    <mergeCell ref="H26:I26"/>
    <mergeCell ref="F30:G30"/>
    <mergeCell ref="H30:I30"/>
    <mergeCell ref="A31:G31"/>
    <mergeCell ref="A32:B47"/>
    <mergeCell ref="C32:I47"/>
    <mergeCell ref="F27:G27"/>
    <mergeCell ref="H27:I27"/>
    <mergeCell ref="F28:G28"/>
    <mergeCell ref="H28:I28"/>
    <mergeCell ref="F29:G29"/>
    <mergeCell ref="H29:I29"/>
    <mergeCell ref="A57:B57"/>
    <mergeCell ref="C57:D57"/>
    <mergeCell ref="E57:F57"/>
    <mergeCell ref="A52:C52"/>
    <mergeCell ref="A48:G48"/>
    <mergeCell ref="A49:I49"/>
    <mergeCell ref="A50:C50"/>
    <mergeCell ref="D50:I50"/>
    <mergeCell ref="A51:C51"/>
    <mergeCell ref="D51:I51"/>
    <mergeCell ref="A53:C53"/>
    <mergeCell ref="D52:I52"/>
    <mergeCell ref="D53:I53"/>
    <mergeCell ref="A58:B58"/>
    <mergeCell ref="C58:D58"/>
    <mergeCell ref="E58:F58"/>
    <mergeCell ref="A54:C54"/>
    <mergeCell ref="A61:B61"/>
    <mergeCell ref="C61:D61"/>
    <mergeCell ref="E61:F61"/>
    <mergeCell ref="A59:B59"/>
    <mergeCell ref="C59:D59"/>
    <mergeCell ref="E59:F59"/>
    <mergeCell ref="A60:B60"/>
    <mergeCell ref="C60:D60"/>
    <mergeCell ref="E60:F60"/>
    <mergeCell ref="D54:I54"/>
    <mergeCell ref="A55:G55"/>
    <mergeCell ref="A56:I56"/>
  </mergeCells>
  <conditionalFormatting sqref="G10:G11 H14:H16 H18:H24 H26:H30 J12:J14 J32 L12:L14 L32">
    <cfRule type="colorScale" priority="17">
      <colorScale>
        <cfvo type="formula" val="Si"/>
        <cfvo type="formula" val="No"/>
        <color rgb="FFFF7128"/>
        <color rgb="FFFFEF9C"/>
      </colorScale>
    </cfRule>
  </conditionalFormatting>
  <conditionalFormatting sqref="G11:H11">
    <cfRule type="containsText" dxfId="49" priority="7" operator="containsText" text="No">
      <formula>NOT(ISERROR(SEARCH("No",G11)))</formula>
    </cfRule>
    <cfRule type="containsText" dxfId="48" priority="8" operator="containsText" text="Si">
      <formula>NOT(ISERROR(SEARCH("Si",G11)))</formula>
    </cfRule>
  </conditionalFormatting>
  <conditionalFormatting sqref="H10">
    <cfRule type="colorScale" priority="10">
      <colorScale>
        <cfvo type="formula" val="Si"/>
        <cfvo type="formula" val="No"/>
        <color rgb="FFFF7128"/>
        <color rgb="FFFFEF9C"/>
      </colorScale>
    </cfRule>
  </conditionalFormatting>
  <conditionalFormatting sqref="H11">
    <cfRule type="colorScale" priority="9">
      <colorScale>
        <cfvo type="formula" val="Si"/>
        <cfvo type="formula" val="No"/>
        <color rgb="FFFF7128"/>
        <color rgb="FFFFEF9C"/>
      </colorScale>
    </cfRule>
  </conditionalFormatting>
  <conditionalFormatting sqref="H14:H30">
    <cfRule type="containsText" dxfId="47" priority="1" operator="containsText" text="No">
      <formula>NOT(ISERROR(SEARCH("No",H14)))</formula>
    </cfRule>
    <cfRule type="containsText" dxfId="46" priority="2" operator="containsText" text="Si">
      <formula>NOT(ISERROR(SEARCH("Si",H14)))</formula>
    </cfRule>
  </conditionalFormatting>
  <conditionalFormatting sqref="H17">
    <cfRule type="colorScale" priority="6">
      <colorScale>
        <cfvo type="formula" val="Si"/>
        <cfvo type="formula" val="No"/>
        <color rgb="FFFF7128"/>
        <color rgb="FFFFEF9C"/>
      </colorScale>
    </cfRule>
  </conditionalFormatting>
  <conditionalFormatting sqref="H25">
    <cfRule type="colorScale" priority="3">
      <colorScale>
        <cfvo type="formula" val="Si"/>
        <cfvo type="formula" val="No"/>
        <color rgb="FFFF7128"/>
        <color rgb="FFFFEF9C"/>
      </colorScale>
    </cfRule>
  </conditionalFormatting>
  <conditionalFormatting sqref="I10">
    <cfRule type="colorScale" priority="11">
      <colorScale>
        <cfvo type="formula" val="Si"/>
        <cfvo type="formula" val="No"/>
        <color rgb="FFFF7128"/>
        <color rgb="FFFFEF9C"/>
      </colorScale>
    </cfRule>
  </conditionalFormatting>
  <conditionalFormatting sqref="I11">
    <cfRule type="containsText" dxfId="45" priority="12" operator="containsText" text="No">
      <formula>NOT(ISERROR(SEARCH("No",I11)))</formula>
    </cfRule>
    <cfRule type="containsText" dxfId="44" priority="13" operator="containsText" text="Si">
      <formula>NOT(ISERROR(SEARCH("Si",I11)))</formula>
    </cfRule>
    <cfRule type="colorScale" priority="14">
      <colorScale>
        <cfvo type="formula" val="Si"/>
        <cfvo type="formula" val="No"/>
        <color rgb="FFFF7128"/>
        <color rgb="FFFFEF9C"/>
      </colorScale>
    </cfRule>
  </conditionalFormatting>
  <conditionalFormatting sqref="J12:J14 L12:L14 J32 L32">
    <cfRule type="containsText" dxfId="43" priority="15" operator="containsText" text="No">
      <formula>NOT(ISERROR(SEARCH("No",J12)))</formula>
    </cfRule>
    <cfRule type="containsText" dxfId="42" priority="16" operator="containsText" text="Si">
      <formula>NOT(ISERROR(SEARCH("Si",J12)))</formula>
    </cfRule>
  </conditionalFormatting>
  <printOptions horizontalCentered="1"/>
  <pageMargins left="0.19685039370078741" right="0.19685039370078741" top="0.19685039370078741" bottom="0.74803149606299213" header="0" footer="0.39370078740157483"/>
  <pageSetup scale="45" orientation="landscape" r:id="rId1"/>
  <headerFooter>
    <oddFooter>&amp;L&amp;"Arial,Normal"&amp;8Carrera 16 # 24-03 Barrio Olímpico - Popular 6701469 - 6701465
contactenos@idermeta.gov.co
Villavicencio - Meta, Colombia&amp;C&amp;"Arial,Normal"&amp;8Página &amp;P de &amp;N&amp;R&amp;G</oddFooter>
  </headerFooter>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FAA697-7E29-4646-B1F9-44F8D5B53EAD}">
  <sheetPr codeName="Hoja4"/>
  <dimension ref="A1:L61"/>
  <sheetViews>
    <sheetView topLeftCell="A58" zoomScale="60" zoomScaleNormal="60" zoomScalePageLayoutView="60" workbookViewId="0">
      <selection activeCell="E15" sqref="E15"/>
    </sheetView>
  </sheetViews>
  <sheetFormatPr baseColWidth="10" defaultColWidth="11.453125" defaultRowHeight="17.5" x14ac:dyDescent="0.35"/>
  <cols>
    <col min="1" max="1" width="20.1796875" style="1" customWidth="1"/>
    <col min="2" max="2" width="31" style="1" customWidth="1"/>
    <col min="3" max="3" width="59.54296875" style="1" customWidth="1"/>
    <col min="4" max="4" width="41.81640625" style="1" customWidth="1"/>
    <col min="5" max="5" width="37.453125" style="1" customWidth="1"/>
    <col min="6" max="6" width="18.54296875" style="1" customWidth="1"/>
    <col min="7" max="7" width="25.1796875" style="1" customWidth="1"/>
    <col min="8" max="8" width="21.1796875" style="1" customWidth="1"/>
    <col min="9" max="9" width="23.453125" style="1" customWidth="1"/>
    <col min="10" max="256" width="11.453125" style="1"/>
    <col min="257" max="257" width="22.1796875" style="1" customWidth="1"/>
    <col min="258" max="258" width="22" style="1" customWidth="1"/>
    <col min="259" max="259" width="37.81640625" style="1" customWidth="1"/>
    <col min="260" max="260" width="37.453125" style="1" customWidth="1"/>
    <col min="261" max="261" width="18.54296875" style="1" customWidth="1"/>
    <col min="262" max="262" width="24" style="1" customWidth="1"/>
    <col min="263" max="512" width="11.453125" style="1"/>
    <col min="513" max="513" width="22.1796875" style="1" customWidth="1"/>
    <col min="514" max="514" width="22" style="1" customWidth="1"/>
    <col min="515" max="515" width="37.81640625" style="1" customWidth="1"/>
    <col min="516" max="516" width="37.453125" style="1" customWidth="1"/>
    <col min="517" max="517" width="18.54296875" style="1" customWidth="1"/>
    <col min="518" max="518" width="24" style="1" customWidth="1"/>
    <col min="519" max="768" width="11.453125" style="1"/>
    <col min="769" max="769" width="22.1796875" style="1" customWidth="1"/>
    <col min="770" max="770" width="22" style="1" customWidth="1"/>
    <col min="771" max="771" width="37.81640625" style="1" customWidth="1"/>
    <col min="772" max="772" width="37.453125" style="1" customWidth="1"/>
    <col min="773" max="773" width="18.54296875" style="1" customWidth="1"/>
    <col min="774" max="774" width="24" style="1" customWidth="1"/>
    <col min="775" max="1024" width="11.453125" style="1"/>
    <col min="1025" max="1025" width="22.1796875" style="1" customWidth="1"/>
    <col min="1026" max="1026" width="22" style="1" customWidth="1"/>
    <col min="1027" max="1027" width="37.81640625" style="1" customWidth="1"/>
    <col min="1028" max="1028" width="37.453125" style="1" customWidth="1"/>
    <col min="1029" max="1029" width="18.54296875" style="1" customWidth="1"/>
    <col min="1030" max="1030" width="24" style="1" customWidth="1"/>
    <col min="1031" max="1280" width="11.453125" style="1"/>
    <col min="1281" max="1281" width="22.1796875" style="1" customWidth="1"/>
    <col min="1282" max="1282" width="22" style="1" customWidth="1"/>
    <col min="1283" max="1283" width="37.81640625" style="1" customWidth="1"/>
    <col min="1284" max="1284" width="37.453125" style="1" customWidth="1"/>
    <col min="1285" max="1285" width="18.54296875" style="1" customWidth="1"/>
    <col min="1286" max="1286" width="24" style="1" customWidth="1"/>
    <col min="1287" max="1536" width="11.453125" style="1"/>
    <col min="1537" max="1537" width="22.1796875" style="1" customWidth="1"/>
    <col min="1538" max="1538" width="22" style="1" customWidth="1"/>
    <col min="1539" max="1539" width="37.81640625" style="1" customWidth="1"/>
    <col min="1540" max="1540" width="37.453125" style="1" customWidth="1"/>
    <col min="1541" max="1541" width="18.54296875" style="1" customWidth="1"/>
    <col min="1542" max="1542" width="24" style="1" customWidth="1"/>
    <col min="1543" max="1792" width="11.453125" style="1"/>
    <col min="1793" max="1793" width="22.1796875" style="1" customWidth="1"/>
    <col min="1794" max="1794" width="22" style="1" customWidth="1"/>
    <col min="1795" max="1795" width="37.81640625" style="1" customWidth="1"/>
    <col min="1796" max="1796" width="37.453125" style="1" customWidth="1"/>
    <col min="1797" max="1797" width="18.54296875" style="1" customWidth="1"/>
    <col min="1798" max="1798" width="24" style="1" customWidth="1"/>
    <col min="1799" max="2048" width="11.453125" style="1"/>
    <col min="2049" max="2049" width="22.1796875" style="1" customWidth="1"/>
    <col min="2050" max="2050" width="22" style="1" customWidth="1"/>
    <col min="2051" max="2051" width="37.81640625" style="1" customWidth="1"/>
    <col min="2052" max="2052" width="37.453125" style="1" customWidth="1"/>
    <col min="2053" max="2053" width="18.54296875" style="1" customWidth="1"/>
    <col min="2054" max="2054" width="24" style="1" customWidth="1"/>
    <col min="2055" max="2304" width="11.453125" style="1"/>
    <col min="2305" max="2305" width="22.1796875" style="1" customWidth="1"/>
    <col min="2306" max="2306" width="22" style="1" customWidth="1"/>
    <col min="2307" max="2307" width="37.81640625" style="1" customWidth="1"/>
    <col min="2308" max="2308" width="37.453125" style="1" customWidth="1"/>
    <col min="2309" max="2309" width="18.54296875" style="1" customWidth="1"/>
    <col min="2310" max="2310" width="24" style="1" customWidth="1"/>
    <col min="2311" max="2560" width="11.453125" style="1"/>
    <col min="2561" max="2561" width="22.1796875" style="1" customWidth="1"/>
    <col min="2562" max="2562" width="22" style="1" customWidth="1"/>
    <col min="2563" max="2563" width="37.81640625" style="1" customWidth="1"/>
    <col min="2564" max="2564" width="37.453125" style="1" customWidth="1"/>
    <col min="2565" max="2565" width="18.54296875" style="1" customWidth="1"/>
    <col min="2566" max="2566" width="24" style="1" customWidth="1"/>
    <col min="2567" max="2816" width="11.453125" style="1"/>
    <col min="2817" max="2817" width="22.1796875" style="1" customWidth="1"/>
    <col min="2818" max="2818" width="22" style="1" customWidth="1"/>
    <col min="2819" max="2819" width="37.81640625" style="1" customWidth="1"/>
    <col min="2820" max="2820" width="37.453125" style="1" customWidth="1"/>
    <col min="2821" max="2821" width="18.54296875" style="1" customWidth="1"/>
    <col min="2822" max="2822" width="24" style="1" customWidth="1"/>
    <col min="2823" max="3072" width="11.453125" style="1"/>
    <col min="3073" max="3073" width="22.1796875" style="1" customWidth="1"/>
    <col min="3074" max="3074" width="22" style="1" customWidth="1"/>
    <col min="3075" max="3075" width="37.81640625" style="1" customWidth="1"/>
    <col min="3076" max="3076" width="37.453125" style="1" customWidth="1"/>
    <col min="3077" max="3077" width="18.54296875" style="1" customWidth="1"/>
    <col min="3078" max="3078" width="24" style="1" customWidth="1"/>
    <col min="3079" max="3328" width="11.453125" style="1"/>
    <col min="3329" max="3329" width="22.1796875" style="1" customWidth="1"/>
    <col min="3330" max="3330" width="22" style="1" customWidth="1"/>
    <col min="3331" max="3331" width="37.81640625" style="1" customWidth="1"/>
    <col min="3332" max="3332" width="37.453125" style="1" customWidth="1"/>
    <col min="3333" max="3333" width="18.54296875" style="1" customWidth="1"/>
    <col min="3334" max="3334" width="24" style="1" customWidth="1"/>
    <col min="3335" max="3584" width="11.453125" style="1"/>
    <col min="3585" max="3585" width="22.1796875" style="1" customWidth="1"/>
    <col min="3586" max="3586" width="22" style="1" customWidth="1"/>
    <col min="3587" max="3587" width="37.81640625" style="1" customWidth="1"/>
    <col min="3588" max="3588" width="37.453125" style="1" customWidth="1"/>
    <col min="3589" max="3589" width="18.54296875" style="1" customWidth="1"/>
    <col min="3590" max="3590" width="24" style="1" customWidth="1"/>
    <col min="3591" max="3840" width="11.453125" style="1"/>
    <col min="3841" max="3841" width="22.1796875" style="1" customWidth="1"/>
    <col min="3842" max="3842" width="22" style="1" customWidth="1"/>
    <col min="3843" max="3843" width="37.81640625" style="1" customWidth="1"/>
    <col min="3844" max="3844" width="37.453125" style="1" customWidth="1"/>
    <col min="3845" max="3845" width="18.54296875" style="1" customWidth="1"/>
    <col min="3846" max="3846" width="24" style="1" customWidth="1"/>
    <col min="3847" max="4096" width="11.453125" style="1"/>
    <col min="4097" max="4097" width="22.1796875" style="1" customWidth="1"/>
    <col min="4098" max="4098" width="22" style="1" customWidth="1"/>
    <col min="4099" max="4099" width="37.81640625" style="1" customWidth="1"/>
    <col min="4100" max="4100" width="37.453125" style="1" customWidth="1"/>
    <col min="4101" max="4101" width="18.54296875" style="1" customWidth="1"/>
    <col min="4102" max="4102" width="24" style="1" customWidth="1"/>
    <col min="4103" max="4352" width="11.453125" style="1"/>
    <col min="4353" max="4353" width="22.1796875" style="1" customWidth="1"/>
    <col min="4354" max="4354" width="22" style="1" customWidth="1"/>
    <col min="4355" max="4355" width="37.81640625" style="1" customWidth="1"/>
    <col min="4356" max="4356" width="37.453125" style="1" customWidth="1"/>
    <col min="4357" max="4357" width="18.54296875" style="1" customWidth="1"/>
    <col min="4358" max="4358" width="24" style="1" customWidth="1"/>
    <col min="4359" max="4608" width="11.453125" style="1"/>
    <col min="4609" max="4609" width="22.1796875" style="1" customWidth="1"/>
    <col min="4610" max="4610" width="22" style="1" customWidth="1"/>
    <col min="4611" max="4611" width="37.81640625" style="1" customWidth="1"/>
    <col min="4612" max="4612" width="37.453125" style="1" customWidth="1"/>
    <col min="4613" max="4613" width="18.54296875" style="1" customWidth="1"/>
    <col min="4614" max="4614" width="24" style="1" customWidth="1"/>
    <col min="4615" max="4864" width="11.453125" style="1"/>
    <col min="4865" max="4865" width="22.1796875" style="1" customWidth="1"/>
    <col min="4866" max="4866" width="22" style="1" customWidth="1"/>
    <col min="4867" max="4867" width="37.81640625" style="1" customWidth="1"/>
    <col min="4868" max="4868" width="37.453125" style="1" customWidth="1"/>
    <col min="4869" max="4869" width="18.54296875" style="1" customWidth="1"/>
    <col min="4870" max="4870" width="24" style="1" customWidth="1"/>
    <col min="4871" max="5120" width="11.453125" style="1"/>
    <col min="5121" max="5121" width="22.1796875" style="1" customWidth="1"/>
    <col min="5122" max="5122" width="22" style="1" customWidth="1"/>
    <col min="5123" max="5123" width="37.81640625" style="1" customWidth="1"/>
    <col min="5124" max="5124" width="37.453125" style="1" customWidth="1"/>
    <col min="5125" max="5125" width="18.54296875" style="1" customWidth="1"/>
    <col min="5126" max="5126" width="24" style="1" customWidth="1"/>
    <col min="5127" max="5376" width="11.453125" style="1"/>
    <col min="5377" max="5377" width="22.1796875" style="1" customWidth="1"/>
    <col min="5378" max="5378" width="22" style="1" customWidth="1"/>
    <col min="5379" max="5379" width="37.81640625" style="1" customWidth="1"/>
    <col min="5380" max="5380" width="37.453125" style="1" customWidth="1"/>
    <col min="5381" max="5381" width="18.54296875" style="1" customWidth="1"/>
    <col min="5382" max="5382" width="24" style="1" customWidth="1"/>
    <col min="5383" max="5632" width="11.453125" style="1"/>
    <col min="5633" max="5633" width="22.1796875" style="1" customWidth="1"/>
    <col min="5634" max="5634" width="22" style="1" customWidth="1"/>
    <col min="5635" max="5635" width="37.81640625" style="1" customWidth="1"/>
    <col min="5636" max="5636" width="37.453125" style="1" customWidth="1"/>
    <col min="5637" max="5637" width="18.54296875" style="1" customWidth="1"/>
    <col min="5638" max="5638" width="24" style="1" customWidth="1"/>
    <col min="5639" max="5888" width="11.453125" style="1"/>
    <col min="5889" max="5889" width="22.1796875" style="1" customWidth="1"/>
    <col min="5890" max="5890" width="22" style="1" customWidth="1"/>
    <col min="5891" max="5891" width="37.81640625" style="1" customWidth="1"/>
    <col min="5892" max="5892" width="37.453125" style="1" customWidth="1"/>
    <col min="5893" max="5893" width="18.54296875" style="1" customWidth="1"/>
    <col min="5894" max="5894" width="24" style="1" customWidth="1"/>
    <col min="5895" max="6144" width="11.453125" style="1"/>
    <col min="6145" max="6145" width="22.1796875" style="1" customWidth="1"/>
    <col min="6146" max="6146" width="22" style="1" customWidth="1"/>
    <col min="6147" max="6147" width="37.81640625" style="1" customWidth="1"/>
    <col min="6148" max="6148" width="37.453125" style="1" customWidth="1"/>
    <col min="6149" max="6149" width="18.54296875" style="1" customWidth="1"/>
    <col min="6150" max="6150" width="24" style="1" customWidth="1"/>
    <col min="6151" max="6400" width="11.453125" style="1"/>
    <col min="6401" max="6401" width="22.1796875" style="1" customWidth="1"/>
    <col min="6402" max="6402" width="22" style="1" customWidth="1"/>
    <col min="6403" max="6403" width="37.81640625" style="1" customWidth="1"/>
    <col min="6404" max="6404" width="37.453125" style="1" customWidth="1"/>
    <col min="6405" max="6405" width="18.54296875" style="1" customWidth="1"/>
    <col min="6406" max="6406" width="24" style="1" customWidth="1"/>
    <col min="6407" max="6656" width="11.453125" style="1"/>
    <col min="6657" max="6657" width="22.1796875" style="1" customWidth="1"/>
    <col min="6658" max="6658" width="22" style="1" customWidth="1"/>
    <col min="6659" max="6659" width="37.81640625" style="1" customWidth="1"/>
    <col min="6660" max="6660" width="37.453125" style="1" customWidth="1"/>
    <col min="6661" max="6661" width="18.54296875" style="1" customWidth="1"/>
    <col min="6662" max="6662" width="24" style="1" customWidth="1"/>
    <col min="6663" max="6912" width="11.453125" style="1"/>
    <col min="6913" max="6913" width="22.1796875" style="1" customWidth="1"/>
    <col min="6914" max="6914" width="22" style="1" customWidth="1"/>
    <col min="6915" max="6915" width="37.81640625" style="1" customWidth="1"/>
    <col min="6916" max="6916" width="37.453125" style="1" customWidth="1"/>
    <col min="6917" max="6917" width="18.54296875" style="1" customWidth="1"/>
    <col min="6918" max="6918" width="24" style="1" customWidth="1"/>
    <col min="6919" max="7168" width="11.453125" style="1"/>
    <col min="7169" max="7169" width="22.1796875" style="1" customWidth="1"/>
    <col min="7170" max="7170" width="22" style="1" customWidth="1"/>
    <col min="7171" max="7171" width="37.81640625" style="1" customWidth="1"/>
    <col min="7172" max="7172" width="37.453125" style="1" customWidth="1"/>
    <col min="7173" max="7173" width="18.54296875" style="1" customWidth="1"/>
    <col min="7174" max="7174" width="24" style="1" customWidth="1"/>
    <col min="7175" max="7424" width="11.453125" style="1"/>
    <col min="7425" max="7425" width="22.1796875" style="1" customWidth="1"/>
    <col min="7426" max="7426" width="22" style="1" customWidth="1"/>
    <col min="7427" max="7427" width="37.81640625" style="1" customWidth="1"/>
    <col min="7428" max="7428" width="37.453125" style="1" customWidth="1"/>
    <col min="7429" max="7429" width="18.54296875" style="1" customWidth="1"/>
    <col min="7430" max="7430" width="24" style="1" customWidth="1"/>
    <col min="7431" max="7680" width="11.453125" style="1"/>
    <col min="7681" max="7681" width="22.1796875" style="1" customWidth="1"/>
    <col min="7682" max="7682" width="22" style="1" customWidth="1"/>
    <col min="7683" max="7683" width="37.81640625" style="1" customWidth="1"/>
    <col min="7684" max="7684" width="37.453125" style="1" customWidth="1"/>
    <col min="7685" max="7685" width="18.54296875" style="1" customWidth="1"/>
    <col min="7686" max="7686" width="24" style="1" customWidth="1"/>
    <col min="7687" max="7936" width="11.453125" style="1"/>
    <col min="7937" max="7937" width="22.1796875" style="1" customWidth="1"/>
    <col min="7938" max="7938" width="22" style="1" customWidth="1"/>
    <col min="7939" max="7939" width="37.81640625" style="1" customWidth="1"/>
    <col min="7940" max="7940" width="37.453125" style="1" customWidth="1"/>
    <col min="7941" max="7941" width="18.54296875" style="1" customWidth="1"/>
    <col min="7942" max="7942" width="24" style="1" customWidth="1"/>
    <col min="7943" max="8192" width="11.453125" style="1"/>
    <col min="8193" max="8193" width="22.1796875" style="1" customWidth="1"/>
    <col min="8194" max="8194" width="22" style="1" customWidth="1"/>
    <col min="8195" max="8195" width="37.81640625" style="1" customWidth="1"/>
    <col min="8196" max="8196" width="37.453125" style="1" customWidth="1"/>
    <col min="8197" max="8197" width="18.54296875" style="1" customWidth="1"/>
    <col min="8198" max="8198" width="24" style="1" customWidth="1"/>
    <col min="8199" max="8448" width="11.453125" style="1"/>
    <col min="8449" max="8449" width="22.1796875" style="1" customWidth="1"/>
    <col min="8450" max="8450" width="22" style="1" customWidth="1"/>
    <col min="8451" max="8451" width="37.81640625" style="1" customWidth="1"/>
    <col min="8452" max="8452" width="37.453125" style="1" customWidth="1"/>
    <col min="8453" max="8453" width="18.54296875" style="1" customWidth="1"/>
    <col min="8454" max="8454" width="24" style="1" customWidth="1"/>
    <col min="8455" max="8704" width="11.453125" style="1"/>
    <col min="8705" max="8705" width="22.1796875" style="1" customWidth="1"/>
    <col min="8706" max="8706" width="22" style="1" customWidth="1"/>
    <col min="8707" max="8707" width="37.81640625" style="1" customWidth="1"/>
    <col min="8708" max="8708" width="37.453125" style="1" customWidth="1"/>
    <col min="8709" max="8709" width="18.54296875" style="1" customWidth="1"/>
    <col min="8710" max="8710" width="24" style="1" customWidth="1"/>
    <col min="8711" max="8960" width="11.453125" style="1"/>
    <col min="8961" max="8961" width="22.1796875" style="1" customWidth="1"/>
    <col min="8962" max="8962" width="22" style="1" customWidth="1"/>
    <col min="8963" max="8963" width="37.81640625" style="1" customWidth="1"/>
    <col min="8964" max="8964" width="37.453125" style="1" customWidth="1"/>
    <col min="8965" max="8965" width="18.54296875" style="1" customWidth="1"/>
    <col min="8966" max="8966" width="24" style="1" customWidth="1"/>
    <col min="8967" max="9216" width="11.453125" style="1"/>
    <col min="9217" max="9217" width="22.1796875" style="1" customWidth="1"/>
    <col min="9218" max="9218" width="22" style="1" customWidth="1"/>
    <col min="9219" max="9219" width="37.81640625" style="1" customWidth="1"/>
    <col min="9220" max="9220" width="37.453125" style="1" customWidth="1"/>
    <col min="9221" max="9221" width="18.54296875" style="1" customWidth="1"/>
    <col min="9222" max="9222" width="24" style="1" customWidth="1"/>
    <col min="9223" max="9472" width="11.453125" style="1"/>
    <col min="9473" max="9473" width="22.1796875" style="1" customWidth="1"/>
    <col min="9474" max="9474" width="22" style="1" customWidth="1"/>
    <col min="9475" max="9475" width="37.81640625" style="1" customWidth="1"/>
    <col min="9476" max="9476" width="37.453125" style="1" customWidth="1"/>
    <col min="9477" max="9477" width="18.54296875" style="1" customWidth="1"/>
    <col min="9478" max="9478" width="24" style="1" customWidth="1"/>
    <col min="9479" max="9728" width="11.453125" style="1"/>
    <col min="9729" max="9729" width="22.1796875" style="1" customWidth="1"/>
    <col min="9730" max="9730" width="22" style="1" customWidth="1"/>
    <col min="9731" max="9731" width="37.81640625" style="1" customWidth="1"/>
    <col min="9732" max="9732" width="37.453125" style="1" customWidth="1"/>
    <col min="9733" max="9733" width="18.54296875" style="1" customWidth="1"/>
    <col min="9734" max="9734" width="24" style="1" customWidth="1"/>
    <col min="9735" max="9984" width="11.453125" style="1"/>
    <col min="9985" max="9985" width="22.1796875" style="1" customWidth="1"/>
    <col min="9986" max="9986" width="22" style="1" customWidth="1"/>
    <col min="9987" max="9987" width="37.81640625" style="1" customWidth="1"/>
    <col min="9988" max="9988" width="37.453125" style="1" customWidth="1"/>
    <col min="9989" max="9989" width="18.54296875" style="1" customWidth="1"/>
    <col min="9990" max="9990" width="24" style="1" customWidth="1"/>
    <col min="9991" max="10240" width="11.453125" style="1"/>
    <col min="10241" max="10241" width="22.1796875" style="1" customWidth="1"/>
    <col min="10242" max="10242" width="22" style="1" customWidth="1"/>
    <col min="10243" max="10243" width="37.81640625" style="1" customWidth="1"/>
    <col min="10244" max="10244" width="37.453125" style="1" customWidth="1"/>
    <col min="10245" max="10245" width="18.54296875" style="1" customWidth="1"/>
    <col min="10246" max="10246" width="24" style="1" customWidth="1"/>
    <col min="10247" max="10496" width="11.453125" style="1"/>
    <col min="10497" max="10497" width="22.1796875" style="1" customWidth="1"/>
    <col min="10498" max="10498" width="22" style="1" customWidth="1"/>
    <col min="10499" max="10499" width="37.81640625" style="1" customWidth="1"/>
    <col min="10500" max="10500" width="37.453125" style="1" customWidth="1"/>
    <col min="10501" max="10501" width="18.54296875" style="1" customWidth="1"/>
    <col min="10502" max="10502" width="24" style="1" customWidth="1"/>
    <col min="10503" max="10752" width="11.453125" style="1"/>
    <col min="10753" max="10753" width="22.1796875" style="1" customWidth="1"/>
    <col min="10754" max="10754" width="22" style="1" customWidth="1"/>
    <col min="10755" max="10755" width="37.81640625" style="1" customWidth="1"/>
    <col min="10756" max="10756" width="37.453125" style="1" customWidth="1"/>
    <col min="10757" max="10757" width="18.54296875" style="1" customWidth="1"/>
    <col min="10758" max="10758" width="24" style="1" customWidth="1"/>
    <col min="10759" max="11008" width="11.453125" style="1"/>
    <col min="11009" max="11009" width="22.1796875" style="1" customWidth="1"/>
    <col min="11010" max="11010" width="22" style="1" customWidth="1"/>
    <col min="11011" max="11011" width="37.81640625" style="1" customWidth="1"/>
    <col min="11012" max="11012" width="37.453125" style="1" customWidth="1"/>
    <col min="11013" max="11013" width="18.54296875" style="1" customWidth="1"/>
    <col min="11014" max="11014" width="24" style="1" customWidth="1"/>
    <col min="11015" max="11264" width="11.453125" style="1"/>
    <col min="11265" max="11265" width="22.1796875" style="1" customWidth="1"/>
    <col min="11266" max="11266" width="22" style="1" customWidth="1"/>
    <col min="11267" max="11267" width="37.81640625" style="1" customWidth="1"/>
    <col min="11268" max="11268" width="37.453125" style="1" customWidth="1"/>
    <col min="11269" max="11269" width="18.54296875" style="1" customWidth="1"/>
    <col min="11270" max="11270" width="24" style="1" customWidth="1"/>
    <col min="11271" max="11520" width="11.453125" style="1"/>
    <col min="11521" max="11521" width="22.1796875" style="1" customWidth="1"/>
    <col min="11522" max="11522" width="22" style="1" customWidth="1"/>
    <col min="11523" max="11523" width="37.81640625" style="1" customWidth="1"/>
    <col min="11524" max="11524" width="37.453125" style="1" customWidth="1"/>
    <col min="11525" max="11525" width="18.54296875" style="1" customWidth="1"/>
    <col min="11526" max="11526" width="24" style="1" customWidth="1"/>
    <col min="11527" max="11776" width="11.453125" style="1"/>
    <col min="11777" max="11777" width="22.1796875" style="1" customWidth="1"/>
    <col min="11778" max="11778" width="22" style="1" customWidth="1"/>
    <col min="11779" max="11779" width="37.81640625" style="1" customWidth="1"/>
    <col min="11780" max="11780" width="37.453125" style="1" customWidth="1"/>
    <col min="11781" max="11781" width="18.54296875" style="1" customWidth="1"/>
    <col min="11782" max="11782" width="24" style="1" customWidth="1"/>
    <col min="11783" max="12032" width="11.453125" style="1"/>
    <col min="12033" max="12033" width="22.1796875" style="1" customWidth="1"/>
    <col min="12034" max="12034" width="22" style="1" customWidth="1"/>
    <col min="12035" max="12035" width="37.81640625" style="1" customWidth="1"/>
    <col min="12036" max="12036" width="37.453125" style="1" customWidth="1"/>
    <col min="12037" max="12037" width="18.54296875" style="1" customWidth="1"/>
    <col min="12038" max="12038" width="24" style="1" customWidth="1"/>
    <col min="12039" max="12288" width="11.453125" style="1"/>
    <col min="12289" max="12289" width="22.1796875" style="1" customWidth="1"/>
    <col min="12290" max="12290" width="22" style="1" customWidth="1"/>
    <col min="12291" max="12291" width="37.81640625" style="1" customWidth="1"/>
    <col min="12292" max="12292" width="37.453125" style="1" customWidth="1"/>
    <col min="12293" max="12293" width="18.54296875" style="1" customWidth="1"/>
    <col min="12294" max="12294" width="24" style="1" customWidth="1"/>
    <col min="12295" max="12544" width="11.453125" style="1"/>
    <col min="12545" max="12545" width="22.1796875" style="1" customWidth="1"/>
    <col min="12546" max="12546" width="22" style="1" customWidth="1"/>
    <col min="12547" max="12547" width="37.81640625" style="1" customWidth="1"/>
    <col min="12548" max="12548" width="37.453125" style="1" customWidth="1"/>
    <col min="12549" max="12549" width="18.54296875" style="1" customWidth="1"/>
    <col min="12550" max="12550" width="24" style="1" customWidth="1"/>
    <col min="12551" max="12800" width="11.453125" style="1"/>
    <col min="12801" max="12801" width="22.1796875" style="1" customWidth="1"/>
    <col min="12802" max="12802" width="22" style="1" customWidth="1"/>
    <col min="12803" max="12803" width="37.81640625" style="1" customWidth="1"/>
    <col min="12804" max="12804" width="37.453125" style="1" customWidth="1"/>
    <col min="12805" max="12805" width="18.54296875" style="1" customWidth="1"/>
    <col min="12806" max="12806" width="24" style="1" customWidth="1"/>
    <col min="12807" max="13056" width="11.453125" style="1"/>
    <col min="13057" max="13057" width="22.1796875" style="1" customWidth="1"/>
    <col min="13058" max="13058" width="22" style="1" customWidth="1"/>
    <col min="13059" max="13059" width="37.81640625" style="1" customWidth="1"/>
    <col min="13060" max="13060" width="37.453125" style="1" customWidth="1"/>
    <col min="13061" max="13061" width="18.54296875" style="1" customWidth="1"/>
    <col min="13062" max="13062" width="24" style="1" customWidth="1"/>
    <col min="13063" max="13312" width="11.453125" style="1"/>
    <col min="13313" max="13313" width="22.1796875" style="1" customWidth="1"/>
    <col min="13314" max="13314" width="22" style="1" customWidth="1"/>
    <col min="13315" max="13315" width="37.81640625" style="1" customWidth="1"/>
    <col min="13316" max="13316" width="37.453125" style="1" customWidth="1"/>
    <col min="13317" max="13317" width="18.54296875" style="1" customWidth="1"/>
    <col min="13318" max="13318" width="24" style="1" customWidth="1"/>
    <col min="13319" max="13568" width="11.453125" style="1"/>
    <col min="13569" max="13569" width="22.1796875" style="1" customWidth="1"/>
    <col min="13570" max="13570" width="22" style="1" customWidth="1"/>
    <col min="13571" max="13571" width="37.81640625" style="1" customWidth="1"/>
    <col min="13572" max="13572" width="37.453125" style="1" customWidth="1"/>
    <col min="13573" max="13573" width="18.54296875" style="1" customWidth="1"/>
    <col min="13574" max="13574" width="24" style="1" customWidth="1"/>
    <col min="13575" max="13824" width="11.453125" style="1"/>
    <col min="13825" max="13825" width="22.1796875" style="1" customWidth="1"/>
    <col min="13826" max="13826" width="22" style="1" customWidth="1"/>
    <col min="13827" max="13827" width="37.81640625" style="1" customWidth="1"/>
    <col min="13828" max="13828" width="37.453125" style="1" customWidth="1"/>
    <col min="13829" max="13829" width="18.54296875" style="1" customWidth="1"/>
    <col min="13830" max="13830" width="24" style="1" customWidth="1"/>
    <col min="13831" max="14080" width="11.453125" style="1"/>
    <col min="14081" max="14081" width="22.1796875" style="1" customWidth="1"/>
    <col min="14082" max="14082" width="22" style="1" customWidth="1"/>
    <col min="14083" max="14083" width="37.81640625" style="1" customWidth="1"/>
    <col min="14084" max="14084" width="37.453125" style="1" customWidth="1"/>
    <col min="14085" max="14085" width="18.54296875" style="1" customWidth="1"/>
    <col min="14086" max="14086" width="24" style="1" customWidth="1"/>
    <col min="14087" max="14336" width="11.453125" style="1"/>
    <col min="14337" max="14337" width="22.1796875" style="1" customWidth="1"/>
    <col min="14338" max="14338" width="22" style="1" customWidth="1"/>
    <col min="14339" max="14339" width="37.81640625" style="1" customWidth="1"/>
    <col min="14340" max="14340" width="37.453125" style="1" customWidth="1"/>
    <col min="14341" max="14341" width="18.54296875" style="1" customWidth="1"/>
    <col min="14342" max="14342" width="24" style="1" customWidth="1"/>
    <col min="14343" max="14592" width="11.453125" style="1"/>
    <col min="14593" max="14593" width="22.1796875" style="1" customWidth="1"/>
    <col min="14594" max="14594" width="22" style="1" customWidth="1"/>
    <col min="14595" max="14595" width="37.81640625" style="1" customWidth="1"/>
    <col min="14596" max="14596" width="37.453125" style="1" customWidth="1"/>
    <col min="14597" max="14597" width="18.54296875" style="1" customWidth="1"/>
    <col min="14598" max="14598" width="24" style="1" customWidth="1"/>
    <col min="14599" max="14848" width="11.453125" style="1"/>
    <col min="14849" max="14849" width="22.1796875" style="1" customWidth="1"/>
    <col min="14850" max="14850" width="22" style="1" customWidth="1"/>
    <col min="14851" max="14851" width="37.81640625" style="1" customWidth="1"/>
    <col min="14852" max="14852" width="37.453125" style="1" customWidth="1"/>
    <col min="14853" max="14853" width="18.54296875" style="1" customWidth="1"/>
    <col min="14854" max="14854" width="24" style="1" customWidth="1"/>
    <col min="14855" max="15104" width="11.453125" style="1"/>
    <col min="15105" max="15105" width="22.1796875" style="1" customWidth="1"/>
    <col min="15106" max="15106" width="22" style="1" customWidth="1"/>
    <col min="15107" max="15107" width="37.81640625" style="1" customWidth="1"/>
    <col min="15108" max="15108" width="37.453125" style="1" customWidth="1"/>
    <col min="15109" max="15109" width="18.54296875" style="1" customWidth="1"/>
    <col min="15110" max="15110" width="24" style="1" customWidth="1"/>
    <col min="15111" max="15360" width="11.453125" style="1"/>
    <col min="15361" max="15361" width="22.1796875" style="1" customWidth="1"/>
    <col min="15362" max="15362" width="22" style="1" customWidth="1"/>
    <col min="15363" max="15363" width="37.81640625" style="1" customWidth="1"/>
    <col min="15364" max="15364" width="37.453125" style="1" customWidth="1"/>
    <col min="15365" max="15365" width="18.54296875" style="1" customWidth="1"/>
    <col min="15366" max="15366" width="24" style="1" customWidth="1"/>
    <col min="15367" max="15616" width="11.453125" style="1"/>
    <col min="15617" max="15617" width="22.1796875" style="1" customWidth="1"/>
    <col min="15618" max="15618" width="22" style="1" customWidth="1"/>
    <col min="15619" max="15619" width="37.81640625" style="1" customWidth="1"/>
    <col min="15620" max="15620" width="37.453125" style="1" customWidth="1"/>
    <col min="15621" max="15621" width="18.54296875" style="1" customWidth="1"/>
    <col min="15622" max="15622" width="24" style="1" customWidth="1"/>
    <col min="15623" max="15872" width="11.453125" style="1"/>
    <col min="15873" max="15873" width="22.1796875" style="1" customWidth="1"/>
    <col min="15874" max="15874" width="22" style="1" customWidth="1"/>
    <col min="15875" max="15875" width="37.81640625" style="1" customWidth="1"/>
    <col min="15876" max="15876" width="37.453125" style="1" customWidth="1"/>
    <col min="15877" max="15877" width="18.54296875" style="1" customWidth="1"/>
    <col min="15878" max="15878" width="24" style="1" customWidth="1"/>
    <col min="15879" max="16128" width="11.453125" style="1"/>
    <col min="16129" max="16129" width="22.1796875" style="1" customWidth="1"/>
    <col min="16130" max="16130" width="22" style="1" customWidth="1"/>
    <col min="16131" max="16131" width="37.81640625" style="1" customWidth="1"/>
    <col min="16132" max="16132" width="37.453125" style="1" customWidth="1"/>
    <col min="16133" max="16133" width="18.54296875" style="1" customWidth="1"/>
    <col min="16134" max="16134" width="24" style="1" customWidth="1"/>
    <col min="16135" max="16384" width="11.453125" style="1"/>
  </cols>
  <sheetData>
    <row r="1" spans="1:12" ht="35" customHeight="1" thickBot="1" x14ac:dyDescent="0.4">
      <c r="A1" s="60"/>
      <c r="B1" s="60"/>
      <c r="C1" s="63" t="s">
        <v>64</v>
      </c>
      <c r="D1" s="64"/>
      <c r="E1" s="64"/>
      <c r="F1" s="65"/>
      <c r="G1" s="61" t="s">
        <v>37</v>
      </c>
      <c r="H1" s="61"/>
      <c r="I1" s="61"/>
    </row>
    <row r="2" spans="1:12" s="32" customFormat="1" ht="35" customHeight="1" thickBot="1" x14ac:dyDescent="0.4">
      <c r="A2" s="60"/>
      <c r="B2" s="60"/>
      <c r="C2" s="63" t="s">
        <v>65</v>
      </c>
      <c r="D2" s="64"/>
      <c r="E2" s="64"/>
      <c r="F2" s="65"/>
      <c r="G2" s="62" t="s">
        <v>77</v>
      </c>
      <c r="H2" s="61"/>
      <c r="I2" s="61"/>
      <c r="J2" s="33"/>
      <c r="K2" s="33"/>
      <c r="L2" s="33"/>
    </row>
    <row r="3" spans="1:12" s="32" customFormat="1" ht="35" customHeight="1" thickBot="1" x14ac:dyDescent="0.4">
      <c r="A3" s="60"/>
      <c r="B3" s="60"/>
      <c r="C3" s="63" t="s">
        <v>66</v>
      </c>
      <c r="D3" s="64"/>
      <c r="E3" s="64"/>
      <c r="F3" s="65"/>
      <c r="G3" s="61" t="s">
        <v>78</v>
      </c>
      <c r="H3" s="61"/>
      <c r="I3" s="61"/>
      <c r="J3" s="34"/>
      <c r="K3" s="34"/>
      <c r="L3" s="34"/>
    </row>
    <row r="5" spans="1:12" ht="5.25" customHeight="1" thickBot="1" x14ac:dyDescent="0.4"/>
    <row r="6" spans="1:12" ht="25.5" customHeight="1" x14ac:dyDescent="0.35">
      <c r="A6" s="155" t="s">
        <v>47</v>
      </c>
      <c r="B6" s="156"/>
      <c r="C6" s="156"/>
      <c r="D6" s="156"/>
      <c r="E6" s="156"/>
      <c r="F6" s="156"/>
      <c r="G6" s="156"/>
      <c r="H6" s="156"/>
      <c r="I6" s="157"/>
      <c r="J6" s="2"/>
    </row>
    <row r="7" spans="1:12" ht="20" x14ac:dyDescent="0.35">
      <c r="A7" s="158" t="s">
        <v>2</v>
      </c>
      <c r="B7" s="159"/>
      <c r="C7" s="159"/>
      <c r="D7" s="159"/>
      <c r="E7" s="159"/>
      <c r="F7" s="159"/>
      <c r="G7" s="159"/>
      <c r="H7" s="159"/>
      <c r="I7" s="160"/>
      <c r="J7" s="3"/>
      <c r="K7" s="4"/>
    </row>
    <row r="8" spans="1:12" ht="20.5" thickBot="1" x14ac:dyDescent="0.45">
      <c r="A8" s="161">
        <v>2024</v>
      </c>
      <c r="B8" s="162"/>
      <c r="C8" s="162"/>
      <c r="D8" s="162"/>
      <c r="E8" s="162"/>
      <c r="F8" s="162"/>
      <c r="G8" s="162"/>
      <c r="H8" s="162"/>
      <c r="I8" s="163"/>
      <c r="J8" s="5"/>
    </row>
    <row r="9" spans="1:12" ht="3.75" customHeight="1" thickBot="1" x14ac:dyDescent="0.4">
      <c r="A9" s="139"/>
      <c r="B9" s="139"/>
      <c r="C9" s="139"/>
      <c r="D9" s="139"/>
      <c r="E9" s="139"/>
      <c r="F9" s="139"/>
      <c r="G9" s="139"/>
    </row>
    <row r="10" spans="1:12" ht="57" customHeight="1" thickBot="1" x14ac:dyDescent="0.4">
      <c r="A10" s="140" t="s">
        <v>3</v>
      </c>
      <c r="B10" s="35" t="s">
        <v>4</v>
      </c>
      <c r="C10" s="36" t="s">
        <v>5</v>
      </c>
      <c r="D10" s="37" t="s">
        <v>6</v>
      </c>
      <c r="E10" s="35" t="s">
        <v>7</v>
      </c>
      <c r="F10" s="35" t="s">
        <v>8</v>
      </c>
      <c r="G10" s="35" t="s">
        <v>9</v>
      </c>
      <c r="H10" s="35" t="s">
        <v>10</v>
      </c>
      <c r="I10" s="38" t="s">
        <v>11</v>
      </c>
    </row>
    <row r="11" spans="1:12" ht="124.25" customHeight="1" thickBot="1" x14ac:dyDescent="0.4">
      <c r="A11" s="141"/>
      <c r="B11" s="142" t="s">
        <v>47</v>
      </c>
      <c r="C11" s="6" t="s">
        <v>49</v>
      </c>
      <c r="D11" s="7" t="s">
        <v>48</v>
      </c>
      <c r="E11" s="8" t="s">
        <v>70</v>
      </c>
      <c r="F11" s="9">
        <v>0.85</v>
      </c>
      <c r="G11" s="10">
        <v>2024</v>
      </c>
      <c r="H11" s="8" t="s">
        <v>138</v>
      </c>
      <c r="I11" s="11" t="s">
        <v>41</v>
      </c>
      <c r="J11" s="12"/>
      <c r="L11" s="12"/>
    </row>
    <row r="12" spans="1:12" ht="22.5" customHeight="1" thickBot="1" x14ac:dyDescent="0.4">
      <c r="A12" s="141"/>
      <c r="B12" s="143"/>
      <c r="C12" s="164" t="s">
        <v>12</v>
      </c>
      <c r="D12" s="165"/>
      <c r="E12" s="165"/>
      <c r="F12" s="165"/>
      <c r="G12" s="165"/>
      <c r="H12" s="165"/>
      <c r="I12" s="165"/>
      <c r="J12" s="13"/>
      <c r="L12" s="13"/>
    </row>
    <row r="13" spans="1:12" ht="54.5" thickBot="1" x14ac:dyDescent="0.4">
      <c r="A13" s="141"/>
      <c r="B13" s="144"/>
      <c r="C13" s="26" t="s">
        <v>13</v>
      </c>
      <c r="D13" s="26" t="s">
        <v>98</v>
      </c>
      <c r="E13" s="26" t="s">
        <v>50</v>
      </c>
      <c r="F13" s="145" t="s">
        <v>1</v>
      </c>
      <c r="G13" s="166"/>
      <c r="H13" s="145" t="s">
        <v>14</v>
      </c>
      <c r="I13" s="146"/>
      <c r="J13" s="14"/>
      <c r="L13" s="14"/>
    </row>
    <row r="14" spans="1:12" ht="23.25" customHeight="1" x14ac:dyDescent="0.35">
      <c r="A14" s="141"/>
      <c r="B14" s="144"/>
      <c r="C14" s="15" t="s">
        <v>15</v>
      </c>
      <c r="D14" s="30">
        <v>0</v>
      </c>
      <c r="E14" s="30">
        <v>96</v>
      </c>
      <c r="F14" s="149">
        <f>D14/E14</f>
        <v>0</v>
      </c>
      <c r="G14" s="150"/>
      <c r="H14" s="147" t="str">
        <f>IF(F14&gt;=$F$11,"Si","No")</f>
        <v>No</v>
      </c>
      <c r="I14" s="148"/>
      <c r="J14" s="12"/>
      <c r="L14" s="12"/>
    </row>
    <row r="15" spans="1:12" ht="23.25" customHeight="1" x14ac:dyDescent="0.35">
      <c r="A15" s="141"/>
      <c r="B15" s="144"/>
      <c r="C15" s="15" t="s">
        <v>16</v>
      </c>
      <c r="D15" s="31">
        <v>0</v>
      </c>
      <c r="E15" s="31">
        <v>96</v>
      </c>
      <c r="F15" s="151">
        <f>D15/E15</f>
        <v>0</v>
      </c>
      <c r="G15" s="152"/>
      <c r="H15" s="79" t="str">
        <f t="shared" ref="H15:H30" si="0">IF(F15&gt;=$F$11,"Si","No")</f>
        <v>No</v>
      </c>
      <c r="I15" s="80"/>
      <c r="J15" s="12"/>
      <c r="L15" s="12"/>
    </row>
    <row r="16" spans="1:12" ht="23.25" customHeight="1" thickBot="1" x14ac:dyDescent="0.4">
      <c r="A16" s="141"/>
      <c r="B16" s="144"/>
      <c r="C16" s="15" t="s">
        <v>17</v>
      </c>
      <c r="D16" s="31">
        <v>27</v>
      </c>
      <c r="E16" s="31">
        <v>96</v>
      </c>
      <c r="F16" s="151">
        <f t="shared" ref="F16:F28" si="1">D16/E16</f>
        <v>0.28125</v>
      </c>
      <c r="G16" s="152"/>
      <c r="H16" s="79" t="str">
        <f t="shared" si="0"/>
        <v>No</v>
      </c>
      <c r="I16" s="80"/>
      <c r="J16" s="12"/>
      <c r="L16" s="12"/>
    </row>
    <row r="17" spans="1:12" ht="23.25" customHeight="1" thickBot="1" x14ac:dyDescent="0.4">
      <c r="A17" s="141"/>
      <c r="B17" s="144"/>
      <c r="C17" s="29" t="s">
        <v>42</v>
      </c>
      <c r="D17" s="29">
        <f>SUM(D14:D16)</f>
        <v>27</v>
      </c>
      <c r="E17" s="29">
        <v>96</v>
      </c>
      <c r="F17" s="126">
        <f>D17/E17</f>
        <v>0.28125</v>
      </c>
      <c r="G17" s="127"/>
      <c r="H17" s="112" t="str">
        <f>IF(F17&gt;=$F$11,"Si","No")</f>
        <v>No</v>
      </c>
      <c r="I17" s="113"/>
      <c r="J17" s="12"/>
      <c r="L17" s="12"/>
    </row>
    <row r="18" spans="1:12" ht="23.25" customHeight="1" x14ac:dyDescent="0.35">
      <c r="A18" s="141"/>
      <c r="B18" s="144"/>
      <c r="C18" s="15" t="s">
        <v>18</v>
      </c>
      <c r="D18" s="31">
        <v>0</v>
      </c>
      <c r="E18" s="31">
        <v>96</v>
      </c>
      <c r="F18" s="151">
        <f t="shared" si="1"/>
        <v>0</v>
      </c>
      <c r="G18" s="152"/>
      <c r="H18" s="79" t="str">
        <f t="shared" si="0"/>
        <v>No</v>
      </c>
      <c r="I18" s="80"/>
      <c r="J18" s="12"/>
      <c r="L18" s="12"/>
    </row>
    <row r="19" spans="1:12" ht="23.25" customHeight="1" x14ac:dyDescent="0.35">
      <c r="A19" s="141"/>
      <c r="B19" s="144"/>
      <c r="C19" s="15" t="s">
        <v>19</v>
      </c>
      <c r="D19" s="31">
        <v>0</v>
      </c>
      <c r="E19" s="31">
        <v>96</v>
      </c>
      <c r="F19" s="151">
        <f t="shared" si="1"/>
        <v>0</v>
      </c>
      <c r="G19" s="152"/>
      <c r="H19" s="79" t="str">
        <f t="shared" si="0"/>
        <v>No</v>
      </c>
      <c r="I19" s="80"/>
      <c r="J19" s="12"/>
      <c r="L19" s="12"/>
    </row>
    <row r="20" spans="1:12" ht="23.25" customHeight="1" thickBot="1" x14ac:dyDescent="0.4">
      <c r="A20" s="141"/>
      <c r="B20" s="144"/>
      <c r="C20" s="15" t="s">
        <v>20</v>
      </c>
      <c r="D20" s="31">
        <v>35</v>
      </c>
      <c r="E20" s="31">
        <v>96</v>
      </c>
      <c r="F20" s="153">
        <f t="shared" si="1"/>
        <v>0.36458333333333331</v>
      </c>
      <c r="G20" s="154"/>
      <c r="H20" s="110" t="str">
        <f t="shared" si="0"/>
        <v>No</v>
      </c>
      <c r="I20" s="111"/>
      <c r="J20" s="12"/>
      <c r="L20" s="12"/>
    </row>
    <row r="21" spans="1:12" ht="23.25" customHeight="1" thickBot="1" x14ac:dyDescent="0.4">
      <c r="A21" s="141"/>
      <c r="B21" s="144"/>
      <c r="C21" s="28" t="s">
        <v>43</v>
      </c>
      <c r="D21" s="29">
        <f>SUM(D18:D20)</f>
        <v>35</v>
      </c>
      <c r="E21" s="29">
        <v>96</v>
      </c>
      <c r="F21" s="126">
        <f>D21/E21</f>
        <v>0.36458333333333331</v>
      </c>
      <c r="G21" s="127"/>
      <c r="H21" s="112" t="str">
        <f>IF(F21&gt;=$F$11,"Si","No")</f>
        <v>No</v>
      </c>
      <c r="I21" s="113"/>
      <c r="J21" s="12"/>
      <c r="L21" s="12"/>
    </row>
    <row r="22" spans="1:12" ht="23.25" customHeight="1" x14ac:dyDescent="0.4">
      <c r="A22" s="141"/>
      <c r="B22" s="144"/>
      <c r="C22" s="15" t="s">
        <v>21</v>
      </c>
      <c r="D22" s="30">
        <v>0</v>
      </c>
      <c r="E22" s="30">
        <v>96</v>
      </c>
      <c r="F22" s="167">
        <f t="shared" si="1"/>
        <v>0</v>
      </c>
      <c r="G22" s="168"/>
      <c r="H22" s="147" t="str">
        <f t="shared" si="0"/>
        <v>No</v>
      </c>
      <c r="I22" s="148"/>
      <c r="J22" s="12"/>
      <c r="L22" s="12"/>
    </row>
    <row r="23" spans="1:12" ht="23.25" customHeight="1" x14ac:dyDescent="0.4">
      <c r="A23" s="141"/>
      <c r="B23" s="144"/>
      <c r="C23" s="15" t="s">
        <v>22</v>
      </c>
      <c r="D23" s="30">
        <v>0</v>
      </c>
      <c r="E23" s="30">
        <v>96</v>
      </c>
      <c r="F23" s="68">
        <f t="shared" si="1"/>
        <v>0</v>
      </c>
      <c r="G23" s="69"/>
      <c r="H23" s="79" t="str">
        <f t="shared" si="0"/>
        <v>No</v>
      </c>
      <c r="I23" s="80"/>
      <c r="J23" s="12"/>
      <c r="L23" s="12"/>
    </row>
    <row r="24" spans="1:12" ht="23.25" customHeight="1" thickBot="1" x14ac:dyDescent="0.45">
      <c r="A24" s="141"/>
      <c r="B24" s="144"/>
      <c r="C24" s="15" t="s">
        <v>35</v>
      </c>
      <c r="D24" s="30">
        <v>5</v>
      </c>
      <c r="E24" s="30">
        <v>96</v>
      </c>
      <c r="F24" s="68">
        <f t="shared" si="1"/>
        <v>5.2083333333333336E-2</v>
      </c>
      <c r="G24" s="69"/>
      <c r="H24" s="79" t="str">
        <f t="shared" si="0"/>
        <v>No</v>
      </c>
      <c r="I24" s="80"/>
      <c r="J24" s="12"/>
      <c r="L24" s="12"/>
    </row>
    <row r="25" spans="1:12" ht="23.25" customHeight="1" thickBot="1" x14ac:dyDescent="0.4">
      <c r="A25" s="141"/>
      <c r="B25" s="144"/>
      <c r="C25" s="27" t="s">
        <v>45</v>
      </c>
      <c r="D25" s="29">
        <f>SUM(D22:D24)</f>
        <v>5</v>
      </c>
      <c r="E25" s="29">
        <v>96</v>
      </c>
      <c r="F25" s="126">
        <f>D25/E25</f>
        <v>5.2083333333333336E-2</v>
      </c>
      <c r="G25" s="127"/>
      <c r="H25" s="112" t="str">
        <f>IF(F25&gt;=$F$11,"Si","No")</f>
        <v>No</v>
      </c>
      <c r="I25" s="113"/>
      <c r="J25" s="12"/>
      <c r="L25" s="12"/>
    </row>
    <row r="26" spans="1:12" ht="23.25" customHeight="1" x14ac:dyDescent="0.4">
      <c r="A26" s="141"/>
      <c r="B26" s="144"/>
      <c r="C26" s="15" t="s">
        <v>23</v>
      </c>
      <c r="D26" s="30">
        <v>0</v>
      </c>
      <c r="E26" s="30">
        <v>96</v>
      </c>
      <c r="F26" s="68">
        <f t="shared" si="1"/>
        <v>0</v>
      </c>
      <c r="G26" s="69"/>
      <c r="H26" s="79" t="str">
        <f t="shared" si="0"/>
        <v>No</v>
      </c>
      <c r="I26" s="80"/>
      <c r="J26" s="17"/>
      <c r="L26" s="17"/>
    </row>
    <row r="27" spans="1:12" ht="23.25" customHeight="1" x14ac:dyDescent="0.4">
      <c r="A27" s="141"/>
      <c r="B27" s="144"/>
      <c r="C27" s="15" t="s">
        <v>24</v>
      </c>
      <c r="D27" s="31">
        <v>0</v>
      </c>
      <c r="E27" s="31">
        <v>96</v>
      </c>
      <c r="F27" s="68">
        <f>D27/E27</f>
        <v>0</v>
      </c>
      <c r="G27" s="69"/>
      <c r="H27" s="79" t="str">
        <f t="shared" si="0"/>
        <v>No</v>
      </c>
      <c r="I27" s="80"/>
      <c r="J27" s="17"/>
      <c r="L27" s="17"/>
    </row>
    <row r="28" spans="1:12" ht="23.25" customHeight="1" thickBot="1" x14ac:dyDescent="0.45">
      <c r="A28" s="141"/>
      <c r="B28" s="144"/>
      <c r="C28" s="15" t="s">
        <v>25</v>
      </c>
      <c r="D28" s="16">
        <v>15</v>
      </c>
      <c r="E28" s="16">
        <v>96</v>
      </c>
      <c r="F28" s="124">
        <f t="shared" si="1"/>
        <v>0.15625</v>
      </c>
      <c r="G28" s="125"/>
      <c r="H28" s="110" t="str">
        <f t="shared" si="0"/>
        <v>No</v>
      </c>
      <c r="I28" s="111"/>
      <c r="J28" s="17"/>
      <c r="L28" s="17"/>
    </row>
    <row r="29" spans="1:12" ht="23.25" customHeight="1" thickBot="1" x14ac:dyDescent="0.4">
      <c r="A29" s="141"/>
      <c r="B29" s="144"/>
      <c r="C29" s="27" t="s">
        <v>44</v>
      </c>
      <c r="D29" s="29">
        <f>SUM(D26:D28)</f>
        <v>15</v>
      </c>
      <c r="E29" s="29">
        <v>96</v>
      </c>
      <c r="F29" s="126">
        <f>D29/E29</f>
        <v>0.15625</v>
      </c>
      <c r="G29" s="127"/>
      <c r="H29" s="112" t="str">
        <f t="shared" si="0"/>
        <v>No</v>
      </c>
      <c r="I29" s="113"/>
      <c r="J29" s="17"/>
      <c r="L29" s="17"/>
    </row>
    <row r="30" spans="1:12" ht="23.25" customHeight="1" thickBot="1" x14ac:dyDescent="0.4">
      <c r="A30" s="141"/>
      <c r="B30" s="143"/>
      <c r="C30" s="24" t="s">
        <v>26</v>
      </c>
      <c r="D30" s="25">
        <f>+D17+D21+D25+D29</f>
        <v>82</v>
      </c>
      <c r="E30" s="25">
        <v>96</v>
      </c>
      <c r="F30" s="128">
        <f>D30/E30</f>
        <v>0.85416666666666663</v>
      </c>
      <c r="G30" s="129"/>
      <c r="H30" s="114" t="str">
        <f t="shared" si="0"/>
        <v>Si</v>
      </c>
      <c r="I30" s="115"/>
      <c r="J30" s="17"/>
      <c r="L30" s="17"/>
    </row>
    <row r="31" spans="1:12" ht="4.5" customHeight="1" thickBot="1" x14ac:dyDescent="0.4">
      <c r="A31" s="85"/>
      <c r="B31" s="86"/>
      <c r="C31" s="87"/>
      <c r="D31" s="87"/>
      <c r="E31" s="87"/>
      <c r="F31" s="88"/>
      <c r="G31" s="88"/>
      <c r="H31" s="17"/>
      <c r="I31" s="17"/>
      <c r="J31" s="17"/>
      <c r="L31" s="17"/>
    </row>
    <row r="32" spans="1:12" ht="21.75" customHeight="1" x14ac:dyDescent="0.35">
      <c r="A32" s="118" t="s">
        <v>27</v>
      </c>
      <c r="B32" s="119"/>
      <c r="C32" s="130"/>
      <c r="D32" s="131"/>
      <c r="E32" s="131"/>
      <c r="F32" s="131"/>
      <c r="G32" s="131"/>
      <c r="H32" s="131"/>
      <c r="I32" s="132"/>
      <c r="J32" s="12"/>
      <c r="L32" s="12"/>
    </row>
    <row r="33" spans="1:9" ht="21.75" customHeight="1" x14ac:dyDescent="0.35">
      <c r="A33" s="120"/>
      <c r="B33" s="121"/>
      <c r="C33" s="133"/>
      <c r="D33" s="134"/>
      <c r="E33" s="134"/>
      <c r="F33" s="134"/>
      <c r="G33" s="134"/>
      <c r="H33" s="134"/>
      <c r="I33" s="135"/>
    </row>
    <row r="34" spans="1:9" ht="21.75" customHeight="1" x14ac:dyDescent="0.35">
      <c r="A34" s="120"/>
      <c r="B34" s="121"/>
      <c r="C34" s="133"/>
      <c r="D34" s="134"/>
      <c r="E34" s="134"/>
      <c r="F34" s="134"/>
      <c r="G34" s="134"/>
      <c r="H34" s="134"/>
      <c r="I34" s="135"/>
    </row>
    <row r="35" spans="1:9" ht="21.75" customHeight="1" x14ac:dyDescent="0.35">
      <c r="A35" s="120"/>
      <c r="B35" s="121"/>
      <c r="C35" s="133"/>
      <c r="D35" s="134"/>
      <c r="E35" s="134"/>
      <c r="F35" s="134"/>
      <c r="G35" s="134"/>
      <c r="H35" s="134"/>
      <c r="I35" s="135"/>
    </row>
    <row r="36" spans="1:9" ht="21.75" customHeight="1" x14ac:dyDescent="0.35">
      <c r="A36" s="120"/>
      <c r="B36" s="121"/>
      <c r="C36" s="133"/>
      <c r="D36" s="134"/>
      <c r="E36" s="134"/>
      <c r="F36" s="134"/>
      <c r="G36" s="134"/>
      <c r="H36" s="134"/>
      <c r="I36" s="135"/>
    </row>
    <row r="37" spans="1:9" ht="21.75" customHeight="1" x14ac:dyDescent="0.35">
      <c r="A37" s="120"/>
      <c r="B37" s="121"/>
      <c r="C37" s="133"/>
      <c r="D37" s="134"/>
      <c r="E37" s="134"/>
      <c r="F37" s="134"/>
      <c r="G37" s="134"/>
      <c r="H37" s="134"/>
      <c r="I37" s="135"/>
    </row>
    <row r="38" spans="1:9" ht="21.75" customHeight="1" x14ac:dyDescent="0.35">
      <c r="A38" s="120"/>
      <c r="B38" s="121"/>
      <c r="C38" s="133"/>
      <c r="D38" s="134"/>
      <c r="E38" s="134"/>
      <c r="F38" s="134"/>
      <c r="G38" s="134"/>
      <c r="H38" s="134"/>
      <c r="I38" s="135"/>
    </row>
    <row r="39" spans="1:9" ht="21.75" customHeight="1" x14ac:dyDescent="0.35">
      <c r="A39" s="120"/>
      <c r="B39" s="121"/>
      <c r="C39" s="133"/>
      <c r="D39" s="134"/>
      <c r="E39" s="134"/>
      <c r="F39" s="134"/>
      <c r="G39" s="134"/>
      <c r="H39" s="134"/>
      <c r="I39" s="135"/>
    </row>
    <row r="40" spans="1:9" ht="21.75" customHeight="1" x14ac:dyDescent="0.35">
      <c r="A40" s="120"/>
      <c r="B40" s="121"/>
      <c r="C40" s="133"/>
      <c r="D40" s="134"/>
      <c r="E40" s="134"/>
      <c r="F40" s="134"/>
      <c r="G40" s="134"/>
      <c r="H40" s="134"/>
      <c r="I40" s="135"/>
    </row>
    <row r="41" spans="1:9" ht="21.75" customHeight="1" x14ac:dyDescent="0.35">
      <c r="A41" s="120"/>
      <c r="B41" s="121"/>
      <c r="C41" s="133"/>
      <c r="D41" s="134"/>
      <c r="E41" s="134"/>
      <c r="F41" s="134"/>
      <c r="G41" s="134"/>
      <c r="H41" s="134"/>
      <c r="I41" s="135"/>
    </row>
    <row r="42" spans="1:9" ht="21.75" customHeight="1" x14ac:dyDescent="0.35">
      <c r="A42" s="120"/>
      <c r="B42" s="121"/>
      <c r="C42" s="133"/>
      <c r="D42" s="134"/>
      <c r="E42" s="134"/>
      <c r="F42" s="134"/>
      <c r="G42" s="134"/>
      <c r="H42" s="134"/>
      <c r="I42" s="135"/>
    </row>
    <row r="43" spans="1:9" ht="21.75" customHeight="1" x14ac:dyDescent="0.35">
      <c r="A43" s="120"/>
      <c r="B43" s="121"/>
      <c r="C43" s="133"/>
      <c r="D43" s="134"/>
      <c r="E43" s="134"/>
      <c r="F43" s="134"/>
      <c r="G43" s="134"/>
      <c r="H43" s="134"/>
      <c r="I43" s="135"/>
    </row>
    <row r="44" spans="1:9" ht="21.75" customHeight="1" x14ac:dyDescent="0.35">
      <c r="A44" s="120"/>
      <c r="B44" s="121"/>
      <c r="C44" s="133"/>
      <c r="D44" s="134"/>
      <c r="E44" s="134"/>
      <c r="F44" s="134"/>
      <c r="G44" s="134"/>
      <c r="H44" s="134"/>
      <c r="I44" s="135"/>
    </row>
    <row r="45" spans="1:9" ht="21.75" customHeight="1" x14ac:dyDescent="0.35">
      <c r="A45" s="120"/>
      <c r="B45" s="121"/>
      <c r="C45" s="133"/>
      <c r="D45" s="134"/>
      <c r="E45" s="134"/>
      <c r="F45" s="134"/>
      <c r="G45" s="134"/>
      <c r="H45" s="134"/>
      <c r="I45" s="135"/>
    </row>
    <row r="46" spans="1:9" ht="21.75" customHeight="1" x14ac:dyDescent="0.35">
      <c r="A46" s="120"/>
      <c r="B46" s="121"/>
      <c r="C46" s="133"/>
      <c r="D46" s="134"/>
      <c r="E46" s="134"/>
      <c r="F46" s="134"/>
      <c r="G46" s="134"/>
      <c r="H46" s="134"/>
      <c r="I46" s="135"/>
    </row>
    <row r="47" spans="1:9" ht="21.75" customHeight="1" thickBot="1" x14ac:dyDescent="0.4">
      <c r="A47" s="122"/>
      <c r="B47" s="123"/>
      <c r="C47" s="136"/>
      <c r="D47" s="137"/>
      <c r="E47" s="137"/>
      <c r="F47" s="137"/>
      <c r="G47" s="137"/>
      <c r="H47" s="137"/>
      <c r="I47" s="138"/>
    </row>
    <row r="48" spans="1:9" ht="4.5" customHeight="1" thickBot="1" x14ac:dyDescent="0.4">
      <c r="A48" s="89"/>
      <c r="B48" s="90"/>
      <c r="C48" s="91"/>
      <c r="D48" s="91"/>
      <c r="E48" s="91"/>
      <c r="F48" s="91"/>
      <c r="G48" s="91"/>
    </row>
    <row r="49" spans="1:9" ht="27" customHeight="1" thickBot="1" x14ac:dyDescent="0.4">
      <c r="A49" s="70" t="s">
        <v>28</v>
      </c>
      <c r="B49" s="71"/>
      <c r="C49" s="71"/>
      <c r="D49" s="71"/>
      <c r="E49" s="71"/>
      <c r="F49" s="71"/>
      <c r="G49" s="71"/>
      <c r="H49" s="71"/>
      <c r="I49" s="72"/>
    </row>
    <row r="50" spans="1:9" ht="26.25" customHeight="1" thickBot="1" x14ac:dyDescent="0.4">
      <c r="A50" s="73" t="s">
        <v>29</v>
      </c>
      <c r="B50" s="74"/>
      <c r="C50" s="75"/>
      <c r="D50" s="73" t="s">
        <v>30</v>
      </c>
      <c r="E50" s="74"/>
      <c r="F50" s="74"/>
      <c r="G50" s="74"/>
      <c r="H50" s="74"/>
      <c r="I50" s="75"/>
    </row>
    <row r="51" spans="1:9" ht="146" customHeight="1" thickBot="1" x14ac:dyDescent="0.4">
      <c r="A51" s="104" t="s">
        <v>42</v>
      </c>
      <c r="B51" s="105"/>
      <c r="C51" s="106"/>
      <c r="D51" s="76" t="s">
        <v>145</v>
      </c>
      <c r="E51" s="77"/>
      <c r="F51" s="77"/>
      <c r="G51" s="77"/>
      <c r="H51" s="77"/>
      <c r="I51" s="78"/>
    </row>
    <row r="52" spans="1:9" ht="140.5" customHeight="1" thickBot="1" x14ac:dyDescent="0.4">
      <c r="A52" s="104" t="s">
        <v>79</v>
      </c>
      <c r="B52" s="105"/>
      <c r="C52" s="106"/>
      <c r="D52" s="76" t="s">
        <v>146</v>
      </c>
      <c r="E52" s="77"/>
      <c r="F52" s="77"/>
      <c r="G52" s="77"/>
      <c r="H52" s="77"/>
      <c r="I52" s="78"/>
    </row>
    <row r="53" spans="1:9" ht="74" customHeight="1" thickBot="1" x14ac:dyDescent="0.4">
      <c r="A53" s="104" t="s">
        <v>80</v>
      </c>
      <c r="B53" s="105"/>
      <c r="C53" s="106"/>
      <c r="D53" s="76" t="s">
        <v>147</v>
      </c>
      <c r="E53" s="77"/>
      <c r="F53" s="77"/>
      <c r="G53" s="77"/>
      <c r="H53" s="77"/>
      <c r="I53" s="78"/>
    </row>
    <row r="54" spans="1:9" ht="54.75" customHeight="1" thickBot="1" x14ac:dyDescent="0.4">
      <c r="A54" s="104" t="s">
        <v>44</v>
      </c>
      <c r="B54" s="105"/>
      <c r="C54" s="106"/>
      <c r="D54" s="76" t="s">
        <v>148</v>
      </c>
      <c r="E54" s="77"/>
      <c r="F54" s="77"/>
      <c r="G54" s="77"/>
      <c r="H54" s="77"/>
      <c r="I54" s="78"/>
    </row>
    <row r="55" spans="1:9" ht="4.5" customHeight="1" thickBot="1" x14ac:dyDescent="0.4">
      <c r="A55" s="116"/>
      <c r="B55" s="117"/>
      <c r="C55" s="117"/>
      <c r="D55" s="117"/>
      <c r="E55" s="117"/>
      <c r="F55" s="117"/>
      <c r="G55" s="117"/>
      <c r="I55" s="18"/>
    </row>
    <row r="56" spans="1:9" s="19" customFormat="1" ht="28.5" customHeight="1" thickBot="1" x14ac:dyDescent="0.4">
      <c r="A56" s="107" t="s">
        <v>36</v>
      </c>
      <c r="B56" s="108"/>
      <c r="C56" s="108"/>
      <c r="D56" s="108"/>
      <c r="E56" s="108"/>
      <c r="F56" s="108"/>
      <c r="G56" s="108"/>
      <c r="H56" s="108"/>
      <c r="I56" s="109"/>
    </row>
    <row r="57" spans="1:9" s="19" customFormat="1" ht="36" customHeight="1" x14ac:dyDescent="0.35">
      <c r="A57" s="100" t="s">
        <v>30</v>
      </c>
      <c r="B57" s="101"/>
      <c r="C57" s="102" t="s">
        <v>31</v>
      </c>
      <c r="D57" s="103"/>
      <c r="E57" s="100" t="s">
        <v>0</v>
      </c>
      <c r="F57" s="101"/>
      <c r="G57" s="21" t="s">
        <v>32</v>
      </c>
      <c r="H57" s="22" t="s">
        <v>33</v>
      </c>
      <c r="I57" s="23" t="s">
        <v>34</v>
      </c>
    </row>
    <row r="58" spans="1:9" s="19" customFormat="1" ht="409.6" customHeight="1" x14ac:dyDescent="0.35">
      <c r="A58" s="92" t="s">
        <v>149</v>
      </c>
      <c r="B58" s="93"/>
      <c r="C58" s="171" t="s">
        <v>99</v>
      </c>
      <c r="D58" s="172"/>
      <c r="E58" s="66" t="s">
        <v>89</v>
      </c>
      <c r="F58" s="67"/>
      <c r="G58" s="45" t="s">
        <v>89</v>
      </c>
      <c r="H58" s="42" t="s">
        <v>89</v>
      </c>
      <c r="I58" s="43" t="s">
        <v>89</v>
      </c>
    </row>
    <row r="59" spans="1:9" s="19" customFormat="1" ht="354.5" customHeight="1" x14ac:dyDescent="0.35">
      <c r="A59" s="92" t="s">
        <v>146</v>
      </c>
      <c r="B59" s="93"/>
      <c r="C59" s="171" t="s">
        <v>99</v>
      </c>
      <c r="D59" s="172"/>
      <c r="E59" s="66" t="s">
        <v>89</v>
      </c>
      <c r="F59" s="67"/>
      <c r="G59" s="45" t="s">
        <v>89</v>
      </c>
      <c r="H59" s="42" t="s">
        <v>89</v>
      </c>
      <c r="I59" s="43" t="s">
        <v>89</v>
      </c>
    </row>
    <row r="60" spans="1:9" s="19" customFormat="1" ht="191.5" customHeight="1" x14ac:dyDescent="0.35">
      <c r="A60" s="92" t="s">
        <v>147</v>
      </c>
      <c r="B60" s="93"/>
      <c r="C60" s="171" t="s">
        <v>99</v>
      </c>
      <c r="D60" s="172"/>
      <c r="E60" s="66" t="s">
        <v>89</v>
      </c>
      <c r="F60" s="67"/>
      <c r="G60" s="45" t="s">
        <v>89</v>
      </c>
      <c r="H60" s="42" t="s">
        <v>89</v>
      </c>
      <c r="I60" s="43" t="s">
        <v>89</v>
      </c>
    </row>
    <row r="61" spans="1:9" ht="179" customHeight="1" thickBot="1" x14ac:dyDescent="0.4">
      <c r="A61" s="181" t="s">
        <v>148</v>
      </c>
      <c r="B61" s="182"/>
      <c r="C61" s="175" t="s">
        <v>101</v>
      </c>
      <c r="D61" s="176"/>
      <c r="E61" s="66" t="s">
        <v>89</v>
      </c>
      <c r="F61" s="67"/>
      <c r="G61" s="49" t="s">
        <v>89</v>
      </c>
      <c r="H61" s="49" t="s">
        <v>89</v>
      </c>
      <c r="I61" s="49" t="s">
        <v>89</v>
      </c>
    </row>
  </sheetData>
  <mergeCells count="82">
    <mergeCell ref="A61:B61"/>
    <mergeCell ref="C61:D61"/>
    <mergeCell ref="E61:F61"/>
    <mergeCell ref="A59:B59"/>
    <mergeCell ref="C59:D59"/>
    <mergeCell ref="E59:F59"/>
    <mergeCell ref="A60:B60"/>
    <mergeCell ref="C60:D60"/>
    <mergeCell ref="E60:F60"/>
    <mergeCell ref="A58:B58"/>
    <mergeCell ref="C58:D58"/>
    <mergeCell ref="E58:F58"/>
    <mergeCell ref="A49:I49"/>
    <mergeCell ref="A50:C50"/>
    <mergeCell ref="D50:I50"/>
    <mergeCell ref="A51:C51"/>
    <mergeCell ref="D51:I51"/>
    <mergeCell ref="A54:C54"/>
    <mergeCell ref="D54:I54"/>
    <mergeCell ref="A55:G55"/>
    <mergeCell ref="A56:I56"/>
    <mergeCell ref="A57:B57"/>
    <mergeCell ref="C57:D57"/>
    <mergeCell ref="E57:F57"/>
    <mergeCell ref="A52:C52"/>
    <mergeCell ref="A48:G48"/>
    <mergeCell ref="F27:G27"/>
    <mergeCell ref="H27:I27"/>
    <mergeCell ref="F28:G28"/>
    <mergeCell ref="H28:I28"/>
    <mergeCell ref="F29:G29"/>
    <mergeCell ref="H29:I29"/>
    <mergeCell ref="F30:G30"/>
    <mergeCell ref="H30:I30"/>
    <mergeCell ref="A31:G31"/>
    <mergeCell ref="A32:B47"/>
    <mergeCell ref="C32:I47"/>
    <mergeCell ref="F24:G24"/>
    <mergeCell ref="H24:I24"/>
    <mergeCell ref="F25:G25"/>
    <mergeCell ref="H25:I25"/>
    <mergeCell ref="F26:G26"/>
    <mergeCell ref="H26:I26"/>
    <mergeCell ref="F21:G21"/>
    <mergeCell ref="H21:I21"/>
    <mergeCell ref="F22:G22"/>
    <mergeCell ref="H22:I22"/>
    <mergeCell ref="F23:G23"/>
    <mergeCell ref="H23:I23"/>
    <mergeCell ref="F18:G18"/>
    <mergeCell ref="H18:I18"/>
    <mergeCell ref="F19:G19"/>
    <mergeCell ref="H19:I19"/>
    <mergeCell ref="F20:G20"/>
    <mergeCell ref="H20:I20"/>
    <mergeCell ref="F15:G15"/>
    <mergeCell ref="H15:I15"/>
    <mergeCell ref="F16:G16"/>
    <mergeCell ref="H16:I16"/>
    <mergeCell ref="F17:G17"/>
    <mergeCell ref="H17:I17"/>
    <mergeCell ref="C12:I12"/>
    <mergeCell ref="F13:G13"/>
    <mergeCell ref="H13:I13"/>
    <mergeCell ref="F14:G14"/>
    <mergeCell ref="H14:I14"/>
    <mergeCell ref="A53:C53"/>
    <mergeCell ref="D52:I52"/>
    <mergeCell ref="D53:I53"/>
    <mergeCell ref="A6:I6"/>
    <mergeCell ref="A1:B3"/>
    <mergeCell ref="G1:I1"/>
    <mergeCell ref="G2:I2"/>
    <mergeCell ref="G3:I3"/>
    <mergeCell ref="C1:F1"/>
    <mergeCell ref="C2:F2"/>
    <mergeCell ref="C3:F3"/>
    <mergeCell ref="A7:I7"/>
    <mergeCell ref="A8:I8"/>
    <mergeCell ref="A9:G9"/>
    <mergeCell ref="A10:A30"/>
    <mergeCell ref="B11:B30"/>
  </mergeCells>
  <conditionalFormatting sqref="G10:G11 H14:H16 H18:H24 H26:H30 J12:J14 J32 L12:L14 L32">
    <cfRule type="colorScale" priority="17">
      <colorScale>
        <cfvo type="formula" val="Si"/>
        <cfvo type="formula" val="No"/>
        <color rgb="FFFF7128"/>
        <color rgb="FFFFEF9C"/>
      </colorScale>
    </cfRule>
  </conditionalFormatting>
  <conditionalFormatting sqref="G11:H11">
    <cfRule type="containsText" dxfId="41" priority="7" operator="containsText" text="No">
      <formula>NOT(ISERROR(SEARCH("No",G11)))</formula>
    </cfRule>
    <cfRule type="containsText" dxfId="40" priority="8" operator="containsText" text="Si">
      <formula>NOT(ISERROR(SEARCH("Si",G11)))</formula>
    </cfRule>
  </conditionalFormatting>
  <conditionalFormatting sqref="H10">
    <cfRule type="colorScale" priority="10">
      <colorScale>
        <cfvo type="formula" val="Si"/>
        <cfvo type="formula" val="No"/>
        <color rgb="FFFF7128"/>
        <color rgb="FFFFEF9C"/>
      </colorScale>
    </cfRule>
  </conditionalFormatting>
  <conditionalFormatting sqref="H11">
    <cfRule type="colorScale" priority="9">
      <colorScale>
        <cfvo type="formula" val="Si"/>
        <cfvo type="formula" val="No"/>
        <color rgb="FFFF7128"/>
        <color rgb="FFFFEF9C"/>
      </colorScale>
    </cfRule>
  </conditionalFormatting>
  <conditionalFormatting sqref="H14:H30">
    <cfRule type="containsText" dxfId="39" priority="1" operator="containsText" text="No">
      <formula>NOT(ISERROR(SEARCH("No",H14)))</formula>
    </cfRule>
    <cfRule type="containsText" dxfId="38" priority="2" operator="containsText" text="Si">
      <formula>NOT(ISERROR(SEARCH("Si",H14)))</formula>
    </cfRule>
  </conditionalFormatting>
  <conditionalFormatting sqref="H17">
    <cfRule type="colorScale" priority="6">
      <colorScale>
        <cfvo type="formula" val="Si"/>
        <cfvo type="formula" val="No"/>
        <color rgb="FFFF7128"/>
        <color rgb="FFFFEF9C"/>
      </colorScale>
    </cfRule>
  </conditionalFormatting>
  <conditionalFormatting sqref="H25">
    <cfRule type="colorScale" priority="3">
      <colorScale>
        <cfvo type="formula" val="Si"/>
        <cfvo type="formula" val="No"/>
        <color rgb="FFFF7128"/>
        <color rgb="FFFFEF9C"/>
      </colorScale>
    </cfRule>
  </conditionalFormatting>
  <conditionalFormatting sqref="I10">
    <cfRule type="colorScale" priority="11">
      <colorScale>
        <cfvo type="formula" val="Si"/>
        <cfvo type="formula" val="No"/>
        <color rgb="FFFF7128"/>
        <color rgb="FFFFEF9C"/>
      </colorScale>
    </cfRule>
  </conditionalFormatting>
  <conditionalFormatting sqref="I11">
    <cfRule type="containsText" dxfId="37" priority="12" operator="containsText" text="No">
      <formula>NOT(ISERROR(SEARCH("No",I11)))</formula>
    </cfRule>
    <cfRule type="containsText" dxfId="36" priority="13" operator="containsText" text="Si">
      <formula>NOT(ISERROR(SEARCH("Si",I11)))</formula>
    </cfRule>
    <cfRule type="colorScale" priority="14">
      <colorScale>
        <cfvo type="formula" val="Si"/>
        <cfvo type="formula" val="No"/>
        <color rgb="FFFF7128"/>
        <color rgb="FFFFEF9C"/>
      </colorScale>
    </cfRule>
  </conditionalFormatting>
  <conditionalFormatting sqref="J12:J14 L12:L14 J32 L32">
    <cfRule type="containsText" dxfId="35" priority="15" operator="containsText" text="No">
      <formula>NOT(ISERROR(SEARCH("No",J12)))</formula>
    </cfRule>
    <cfRule type="containsText" dxfId="34" priority="16" operator="containsText" text="Si">
      <formula>NOT(ISERROR(SEARCH("Si",J12)))</formula>
    </cfRule>
  </conditionalFormatting>
  <printOptions horizontalCentered="1"/>
  <pageMargins left="0.19685039370078741" right="0.19685039370078741" top="0.19685039370078741" bottom="0.74803149606299213" header="0" footer="0.39370078740157483"/>
  <pageSetup paperSize="9" scale="50" orientation="landscape" r:id="rId1"/>
  <headerFooter>
    <oddFooter>&amp;L&amp;"Arial,Normal"&amp;8Carrera 16 # 24-03 Barrio Olímpico - Popular 6701469 - 6701465
contactenos@idermeta.gov.co
Villavicencio - Meta, Colombia&amp;C&amp;"Arial,Normal"&amp;8Pagina &amp;P de &amp;N&amp;R&amp;G</oddFoot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3DD437-3594-440C-856C-3C61AC8129F7}">
  <sheetPr codeName="Hoja5"/>
  <dimension ref="A1:L61"/>
  <sheetViews>
    <sheetView topLeftCell="A58" zoomScale="70" zoomScaleNormal="70" zoomScalePageLayoutView="60" workbookViewId="0">
      <selection activeCell="A61" sqref="A61:B61"/>
    </sheetView>
  </sheetViews>
  <sheetFormatPr baseColWidth="10" defaultColWidth="11.453125" defaultRowHeight="17.5" x14ac:dyDescent="0.35"/>
  <cols>
    <col min="1" max="1" width="20.1796875" style="1" customWidth="1"/>
    <col min="2" max="2" width="31" style="1" customWidth="1"/>
    <col min="3" max="3" width="59.54296875" style="1" customWidth="1"/>
    <col min="4" max="4" width="41.81640625" style="1" customWidth="1"/>
    <col min="5" max="5" width="37.453125" style="1" customWidth="1"/>
    <col min="6" max="6" width="18.54296875" style="1" customWidth="1"/>
    <col min="7" max="7" width="25.1796875" style="1" customWidth="1"/>
    <col min="8" max="8" width="21.1796875" style="1" customWidth="1"/>
    <col min="9" max="9" width="23.453125" style="1" customWidth="1"/>
    <col min="10" max="256" width="11.453125" style="1"/>
    <col min="257" max="257" width="22.1796875" style="1" customWidth="1"/>
    <col min="258" max="258" width="22" style="1" customWidth="1"/>
    <col min="259" max="259" width="37.81640625" style="1" customWidth="1"/>
    <col min="260" max="260" width="37.453125" style="1" customWidth="1"/>
    <col min="261" max="261" width="18.54296875" style="1" customWidth="1"/>
    <col min="262" max="262" width="24" style="1" customWidth="1"/>
    <col min="263" max="512" width="11.453125" style="1"/>
    <col min="513" max="513" width="22.1796875" style="1" customWidth="1"/>
    <col min="514" max="514" width="22" style="1" customWidth="1"/>
    <col min="515" max="515" width="37.81640625" style="1" customWidth="1"/>
    <col min="516" max="516" width="37.453125" style="1" customWidth="1"/>
    <col min="517" max="517" width="18.54296875" style="1" customWidth="1"/>
    <col min="518" max="518" width="24" style="1" customWidth="1"/>
    <col min="519" max="768" width="11.453125" style="1"/>
    <col min="769" max="769" width="22.1796875" style="1" customWidth="1"/>
    <col min="770" max="770" width="22" style="1" customWidth="1"/>
    <col min="771" max="771" width="37.81640625" style="1" customWidth="1"/>
    <col min="772" max="772" width="37.453125" style="1" customWidth="1"/>
    <col min="773" max="773" width="18.54296875" style="1" customWidth="1"/>
    <col min="774" max="774" width="24" style="1" customWidth="1"/>
    <col min="775" max="1024" width="11.453125" style="1"/>
    <col min="1025" max="1025" width="22.1796875" style="1" customWidth="1"/>
    <col min="1026" max="1026" width="22" style="1" customWidth="1"/>
    <col min="1027" max="1027" width="37.81640625" style="1" customWidth="1"/>
    <col min="1028" max="1028" width="37.453125" style="1" customWidth="1"/>
    <col min="1029" max="1029" width="18.54296875" style="1" customWidth="1"/>
    <col min="1030" max="1030" width="24" style="1" customWidth="1"/>
    <col min="1031" max="1280" width="11.453125" style="1"/>
    <col min="1281" max="1281" width="22.1796875" style="1" customWidth="1"/>
    <col min="1282" max="1282" width="22" style="1" customWidth="1"/>
    <col min="1283" max="1283" width="37.81640625" style="1" customWidth="1"/>
    <col min="1284" max="1284" width="37.453125" style="1" customWidth="1"/>
    <col min="1285" max="1285" width="18.54296875" style="1" customWidth="1"/>
    <col min="1286" max="1286" width="24" style="1" customWidth="1"/>
    <col min="1287" max="1536" width="11.453125" style="1"/>
    <col min="1537" max="1537" width="22.1796875" style="1" customWidth="1"/>
    <col min="1538" max="1538" width="22" style="1" customWidth="1"/>
    <col min="1539" max="1539" width="37.81640625" style="1" customWidth="1"/>
    <col min="1540" max="1540" width="37.453125" style="1" customWidth="1"/>
    <col min="1541" max="1541" width="18.54296875" style="1" customWidth="1"/>
    <col min="1542" max="1542" width="24" style="1" customWidth="1"/>
    <col min="1543" max="1792" width="11.453125" style="1"/>
    <col min="1793" max="1793" width="22.1796875" style="1" customWidth="1"/>
    <col min="1794" max="1794" width="22" style="1" customWidth="1"/>
    <col min="1795" max="1795" width="37.81640625" style="1" customWidth="1"/>
    <col min="1796" max="1796" width="37.453125" style="1" customWidth="1"/>
    <col min="1797" max="1797" width="18.54296875" style="1" customWidth="1"/>
    <col min="1798" max="1798" width="24" style="1" customWidth="1"/>
    <col min="1799" max="2048" width="11.453125" style="1"/>
    <col min="2049" max="2049" width="22.1796875" style="1" customWidth="1"/>
    <col min="2050" max="2050" width="22" style="1" customWidth="1"/>
    <col min="2051" max="2051" width="37.81640625" style="1" customWidth="1"/>
    <col min="2052" max="2052" width="37.453125" style="1" customWidth="1"/>
    <col min="2053" max="2053" width="18.54296875" style="1" customWidth="1"/>
    <col min="2054" max="2054" width="24" style="1" customWidth="1"/>
    <col min="2055" max="2304" width="11.453125" style="1"/>
    <col min="2305" max="2305" width="22.1796875" style="1" customWidth="1"/>
    <col min="2306" max="2306" width="22" style="1" customWidth="1"/>
    <col min="2307" max="2307" width="37.81640625" style="1" customWidth="1"/>
    <col min="2308" max="2308" width="37.453125" style="1" customWidth="1"/>
    <col min="2309" max="2309" width="18.54296875" style="1" customWidth="1"/>
    <col min="2310" max="2310" width="24" style="1" customWidth="1"/>
    <col min="2311" max="2560" width="11.453125" style="1"/>
    <col min="2561" max="2561" width="22.1796875" style="1" customWidth="1"/>
    <col min="2562" max="2562" width="22" style="1" customWidth="1"/>
    <col min="2563" max="2563" width="37.81640625" style="1" customWidth="1"/>
    <col min="2564" max="2564" width="37.453125" style="1" customWidth="1"/>
    <col min="2565" max="2565" width="18.54296875" style="1" customWidth="1"/>
    <col min="2566" max="2566" width="24" style="1" customWidth="1"/>
    <col min="2567" max="2816" width="11.453125" style="1"/>
    <col min="2817" max="2817" width="22.1796875" style="1" customWidth="1"/>
    <col min="2818" max="2818" width="22" style="1" customWidth="1"/>
    <col min="2819" max="2819" width="37.81640625" style="1" customWidth="1"/>
    <col min="2820" max="2820" width="37.453125" style="1" customWidth="1"/>
    <col min="2821" max="2821" width="18.54296875" style="1" customWidth="1"/>
    <col min="2822" max="2822" width="24" style="1" customWidth="1"/>
    <col min="2823" max="3072" width="11.453125" style="1"/>
    <col min="3073" max="3073" width="22.1796875" style="1" customWidth="1"/>
    <col min="3074" max="3074" width="22" style="1" customWidth="1"/>
    <col min="3075" max="3075" width="37.81640625" style="1" customWidth="1"/>
    <col min="3076" max="3076" width="37.453125" style="1" customWidth="1"/>
    <col min="3077" max="3077" width="18.54296875" style="1" customWidth="1"/>
    <col min="3078" max="3078" width="24" style="1" customWidth="1"/>
    <col min="3079" max="3328" width="11.453125" style="1"/>
    <col min="3329" max="3329" width="22.1796875" style="1" customWidth="1"/>
    <col min="3330" max="3330" width="22" style="1" customWidth="1"/>
    <col min="3331" max="3331" width="37.81640625" style="1" customWidth="1"/>
    <col min="3332" max="3332" width="37.453125" style="1" customWidth="1"/>
    <col min="3333" max="3333" width="18.54296875" style="1" customWidth="1"/>
    <col min="3334" max="3334" width="24" style="1" customWidth="1"/>
    <col min="3335" max="3584" width="11.453125" style="1"/>
    <col min="3585" max="3585" width="22.1796875" style="1" customWidth="1"/>
    <col min="3586" max="3586" width="22" style="1" customWidth="1"/>
    <col min="3587" max="3587" width="37.81640625" style="1" customWidth="1"/>
    <col min="3588" max="3588" width="37.453125" style="1" customWidth="1"/>
    <col min="3589" max="3589" width="18.54296875" style="1" customWidth="1"/>
    <col min="3590" max="3590" width="24" style="1" customWidth="1"/>
    <col min="3591" max="3840" width="11.453125" style="1"/>
    <col min="3841" max="3841" width="22.1796875" style="1" customWidth="1"/>
    <col min="3842" max="3842" width="22" style="1" customWidth="1"/>
    <col min="3843" max="3843" width="37.81640625" style="1" customWidth="1"/>
    <col min="3844" max="3844" width="37.453125" style="1" customWidth="1"/>
    <col min="3845" max="3845" width="18.54296875" style="1" customWidth="1"/>
    <col min="3846" max="3846" width="24" style="1" customWidth="1"/>
    <col min="3847" max="4096" width="11.453125" style="1"/>
    <col min="4097" max="4097" width="22.1796875" style="1" customWidth="1"/>
    <col min="4098" max="4098" width="22" style="1" customWidth="1"/>
    <col min="4099" max="4099" width="37.81640625" style="1" customWidth="1"/>
    <col min="4100" max="4100" width="37.453125" style="1" customWidth="1"/>
    <col min="4101" max="4101" width="18.54296875" style="1" customWidth="1"/>
    <col min="4102" max="4102" width="24" style="1" customWidth="1"/>
    <col min="4103" max="4352" width="11.453125" style="1"/>
    <col min="4353" max="4353" width="22.1796875" style="1" customWidth="1"/>
    <col min="4354" max="4354" width="22" style="1" customWidth="1"/>
    <col min="4355" max="4355" width="37.81640625" style="1" customWidth="1"/>
    <col min="4356" max="4356" width="37.453125" style="1" customWidth="1"/>
    <col min="4357" max="4357" width="18.54296875" style="1" customWidth="1"/>
    <col min="4358" max="4358" width="24" style="1" customWidth="1"/>
    <col min="4359" max="4608" width="11.453125" style="1"/>
    <col min="4609" max="4609" width="22.1796875" style="1" customWidth="1"/>
    <col min="4610" max="4610" width="22" style="1" customWidth="1"/>
    <col min="4611" max="4611" width="37.81640625" style="1" customWidth="1"/>
    <col min="4612" max="4612" width="37.453125" style="1" customWidth="1"/>
    <col min="4613" max="4613" width="18.54296875" style="1" customWidth="1"/>
    <col min="4614" max="4614" width="24" style="1" customWidth="1"/>
    <col min="4615" max="4864" width="11.453125" style="1"/>
    <col min="4865" max="4865" width="22.1796875" style="1" customWidth="1"/>
    <col min="4866" max="4866" width="22" style="1" customWidth="1"/>
    <col min="4867" max="4867" width="37.81640625" style="1" customWidth="1"/>
    <col min="4868" max="4868" width="37.453125" style="1" customWidth="1"/>
    <col min="4869" max="4869" width="18.54296875" style="1" customWidth="1"/>
    <col min="4870" max="4870" width="24" style="1" customWidth="1"/>
    <col min="4871" max="5120" width="11.453125" style="1"/>
    <col min="5121" max="5121" width="22.1796875" style="1" customWidth="1"/>
    <col min="5122" max="5122" width="22" style="1" customWidth="1"/>
    <col min="5123" max="5123" width="37.81640625" style="1" customWidth="1"/>
    <col min="5124" max="5124" width="37.453125" style="1" customWidth="1"/>
    <col min="5125" max="5125" width="18.54296875" style="1" customWidth="1"/>
    <col min="5126" max="5126" width="24" style="1" customWidth="1"/>
    <col min="5127" max="5376" width="11.453125" style="1"/>
    <col min="5377" max="5377" width="22.1796875" style="1" customWidth="1"/>
    <col min="5378" max="5378" width="22" style="1" customWidth="1"/>
    <col min="5379" max="5379" width="37.81640625" style="1" customWidth="1"/>
    <col min="5380" max="5380" width="37.453125" style="1" customWidth="1"/>
    <col min="5381" max="5381" width="18.54296875" style="1" customWidth="1"/>
    <col min="5382" max="5382" width="24" style="1" customWidth="1"/>
    <col min="5383" max="5632" width="11.453125" style="1"/>
    <col min="5633" max="5633" width="22.1796875" style="1" customWidth="1"/>
    <col min="5634" max="5634" width="22" style="1" customWidth="1"/>
    <col min="5635" max="5635" width="37.81640625" style="1" customWidth="1"/>
    <col min="5636" max="5636" width="37.453125" style="1" customWidth="1"/>
    <col min="5637" max="5637" width="18.54296875" style="1" customWidth="1"/>
    <col min="5638" max="5638" width="24" style="1" customWidth="1"/>
    <col min="5639" max="5888" width="11.453125" style="1"/>
    <col min="5889" max="5889" width="22.1796875" style="1" customWidth="1"/>
    <col min="5890" max="5890" width="22" style="1" customWidth="1"/>
    <col min="5891" max="5891" width="37.81640625" style="1" customWidth="1"/>
    <col min="5892" max="5892" width="37.453125" style="1" customWidth="1"/>
    <col min="5893" max="5893" width="18.54296875" style="1" customWidth="1"/>
    <col min="5894" max="5894" width="24" style="1" customWidth="1"/>
    <col min="5895" max="6144" width="11.453125" style="1"/>
    <col min="6145" max="6145" width="22.1796875" style="1" customWidth="1"/>
    <col min="6146" max="6146" width="22" style="1" customWidth="1"/>
    <col min="6147" max="6147" width="37.81640625" style="1" customWidth="1"/>
    <col min="6148" max="6148" width="37.453125" style="1" customWidth="1"/>
    <col min="6149" max="6149" width="18.54296875" style="1" customWidth="1"/>
    <col min="6150" max="6150" width="24" style="1" customWidth="1"/>
    <col min="6151" max="6400" width="11.453125" style="1"/>
    <col min="6401" max="6401" width="22.1796875" style="1" customWidth="1"/>
    <col min="6402" max="6402" width="22" style="1" customWidth="1"/>
    <col min="6403" max="6403" width="37.81640625" style="1" customWidth="1"/>
    <col min="6404" max="6404" width="37.453125" style="1" customWidth="1"/>
    <col min="6405" max="6405" width="18.54296875" style="1" customWidth="1"/>
    <col min="6406" max="6406" width="24" style="1" customWidth="1"/>
    <col min="6407" max="6656" width="11.453125" style="1"/>
    <col min="6657" max="6657" width="22.1796875" style="1" customWidth="1"/>
    <col min="6658" max="6658" width="22" style="1" customWidth="1"/>
    <col min="6659" max="6659" width="37.81640625" style="1" customWidth="1"/>
    <col min="6660" max="6660" width="37.453125" style="1" customWidth="1"/>
    <col min="6661" max="6661" width="18.54296875" style="1" customWidth="1"/>
    <col min="6662" max="6662" width="24" style="1" customWidth="1"/>
    <col min="6663" max="6912" width="11.453125" style="1"/>
    <col min="6913" max="6913" width="22.1796875" style="1" customWidth="1"/>
    <col min="6914" max="6914" width="22" style="1" customWidth="1"/>
    <col min="6915" max="6915" width="37.81640625" style="1" customWidth="1"/>
    <col min="6916" max="6916" width="37.453125" style="1" customWidth="1"/>
    <col min="6917" max="6917" width="18.54296875" style="1" customWidth="1"/>
    <col min="6918" max="6918" width="24" style="1" customWidth="1"/>
    <col min="6919" max="7168" width="11.453125" style="1"/>
    <col min="7169" max="7169" width="22.1796875" style="1" customWidth="1"/>
    <col min="7170" max="7170" width="22" style="1" customWidth="1"/>
    <col min="7171" max="7171" width="37.81640625" style="1" customWidth="1"/>
    <col min="7172" max="7172" width="37.453125" style="1" customWidth="1"/>
    <col min="7173" max="7173" width="18.54296875" style="1" customWidth="1"/>
    <col min="7174" max="7174" width="24" style="1" customWidth="1"/>
    <col min="7175" max="7424" width="11.453125" style="1"/>
    <col min="7425" max="7425" width="22.1796875" style="1" customWidth="1"/>
    <col min="7426" max="7426" width="22" style="1" customWidth="1"/>
    <col min="7427" max="7427" width="37.81640625" style="1" customWidth="1"/>
    <col min="7428" max="7428" width="37.453125" style="1" customWidth="1"/>
    <col min="7429" max="7429" width="18.54296875" style="1" customWidth="1"/>
    <col min="7430" max="7430" width="24" style="1" customWidth="1"/>
    <col min="7431" max="7680" width="11.453125" style="1"/>
    <col min="7681" max="7681" width="22.1796875" style="1" customWidth="1"/>
    <col min="7682" max="7682" width="22" style="1" customWidth="1"/>
    <col min="7683" max="7683" width="37.81640625" style="1" customWidth="1"/>
    <col min="7684" max="7684" width="37.453125" style="1" customWidth="1"/>
    <col min="7685" max="7685" width="18.54296875" style="1" customWidth="1"/>
    <col min="7686" max="7686" width="24" style="1" customWidth="1"/>
    <col min="7687" max="7936" width="11.453125" style="1"/>
    <col min="7937" max="7937" width="22.1796875" style="1" customWidth="1"/>
    <col min="7938" max="7938" width="22" style="1" customWidth="1"/>
    <col min="7939" max="7939" width="37.81640625" style="1" customWidth="1"/>
    <col min="7940" max="7940" width="37.453125" style="1" customWidth="1"/>
    <col min="7941" max="7941" width="18.54296875" style="1" customWidth="1"/>
    <col min="7942" max="7942" width="24" style="1" customWidth="1"/>
    <col min="7943" max="8192" width="11.453125" style="1"/>
    <col min="8193" max="8193" width="22.1796875" style="1" customWidth="1"/>
    <col min="8194" max="8194" width="22" style="1" customWidth="1"/>
    <col min="8195" max="8195" width="37.81640625" style="1" customWidth="1"/>
    <col min="8196" max="8196" width="37.453125" style="1" customWidth="1"/>
    <col min="8197" max="8197" width="18.54296875" style="1" customWidth="1"/>
    <col min="8198" max="8198" width="24" style="1" customWidth="1"/>
    <col min="8199" max="8448" width="11.453125" style="1"/>
    <col min="8449" max="8449" width="22.1796875" style="1" customWidth="1"/>
    <col min="8450" max="8450" width="22" style="1" customWidth="1"/>
    <col min="8451" max="8451" width="37.81640625" style="1" customWidth="1"/>
    <col min="8452" max="8452" width="37.453125" style="1" customWidth="1"/>
    <col min="8453" max="8453" width="18.54296875" style="1" customWidth="1"/>
    <col min="8454" max="8454" width="24" style="1" customWidth="1"/>
    <col min="8455" max="8704" width="11.453125" style="1"/>
    <col min="8705" max="8705" width="22.1796875" style="1" customWidth="1"/>
    <col min="8706" max="8706" width="22" style="1" customWidth="1"/>
    <col min="8707" max="8707" width="37.81640625" style="1" customWidth="1"/>
    <col min="8708" max="8708" width="37.453125" style="1" customWidth="1"/>
    <col min="8709" max="8709" width="18.54296875" style="1" customWidth="1"/>
    <col min="8710" max="8710" width="24" style="1" customWidth="1"/>
    <col min="8711" max="8960" width="11.453125" style="1"/>
    <col min="8961" max="8961" width="22.1796875" style="1" customWidth="1"/>
    <col min="8962" max="8962" width="22" style="1" customWidth="1"/>
    <col min="8963" max="8963" width="37.81640625" style="1" customWidth="1"/>
    <col min="8964" max="8964" width="37.453125" style="1" customWidth="1"/>
    <col min="8965" max="8965" width="18.54296875" style="1" customWidth="1"/>
    <col min="8966" max="8966" width="24" style="1" customWidth="1"/>
    <col min="8967" max="9216" width="11.453125" style="1"/>
    <col min="9217" max="9217" width="22.1796875" style="1" customWidth="1"/>
    <col min="9218" max="9218" width="22" style="1" customWidth="1"/>
    <col min="9219" max="9219" width="37.81640625" style="1" customWidth="1"/>
    <col min="9220" max="9220" width="37.453125" style="1" customWidth="1"/>
    <col min="9221" max="9221" width="18.54296875" style="1" customWidth="1"/>
    <col min="9222" max="9222" width="24" style="1" customWidth="1"/>
    <col min="9223" max="9472" width="11.453125" style="1"/>
    <col min="9473" max="9473" width="22.1796875" style="1" customWidth="1"/>
    <col min="9474" max="9474" width="22" style="1" customWidth="1"/>
    <col min="9475" max="9475" width="37.81640625" style="1" customWidth="1"/>
    <col min="9476" max="9476" width="37.453125" style="1" customWidth="1"/>
    <col min="9477" max="9477" width="18.54296875" style="1" customWidth="1"/>
    <col min="9478" max="9478" width="24" style="1" customWidth="1"/>
    <col min="9479" max="9728" width="11.453125" style="1"/>
    <col min="9729" max="9729" width="22.1796875" style="1" customWidth="1"/>
    <col min="9730" max="9730" width="22" style="1" customWidth="1"/>
    <col min="9731" max="9731" width="37.81640625" style="1" customWidth="1"/>
    <col min="9732" max="9732" width="37.453125" style="1" customWidth="1"/>
    <col min="9733" max="9733" width="18.54296875" style="1" customWidth="1"/>
    <col min="9734" max="9734" width="24" style="1" customWidth="1"/>
    <col min="9735" max="9984" width="11.453125" style="1"/>
    <col min="9985" max="9985" width="22.1796875" style="1" customWidth="1"/>
    <col min="9986" max="9986" width="22" style="1" customWidth="1"/>
    <col min="9987" max="9987" width="37.81640625" style="1" customWidth="1"/>
    <col min="9988" max="9988" width="37.453125" style="1" customWidth="1"/>
    <col min="9989" max="9989" width="18.54296875" style="1" customWidth="1"/>
    <col min="9990" max="9990" width="24" style="1" customWidth="1"/>
    <col min="9991" max="10240" width="11.453125" style="1"/>
    <col min="10241" max="10241" width="22.1796875" style="1" customWidth="1"/>
    <col min="10242" max="10242" width="22" style="1" customWidth="1"/>
    <col min="10243" max="10243" width="37.81640625" style="1" customWidth="1"/>
    <col min="10244" max="10244" width="37.453125" style="1" customWidth="1"/>
    <col min="10245" max="10245" width="18.54296875" style="1" customWidth="1"/>
    <col min="10246" max="10246" width="24" style="1" customWidth="1"/>
    <col min="10247" max="10496" width="11.453125" style="1"/>
    <col min="10497" max="10497" width="22.1796875" style="1" customWidth="1"/>
    <col min="10498" max="10498" width="22" style="1" customWidth="1"/>
    <col min="10499" max="10499" width="37.81640625" style="1" customWidth="1"/>
    <col min="10500" max="10500" width="37.453125" style="1" customWidth="1"/>
    <col min="10501" max="10501" width="18.54296875" style="1" customWidth="1"/>
    <col min="10502" max="10502" width="24" style="1" customWidth="1"/>
    <col min="10503" max="10752" width="11.453125" style="1"/>
    <col min="10753" max="10753" width="22.1796875" style="1" customWidth="1"/>
    <col min="10754" max="10754" width="22" style="1" customWidth="1"/>
    <col min="10755" max="10755" width="37.81640625" style="1" customWidth="1"/>
    <col min="10756" max="10756" width="37.453125" style="1" customWidth="1"/>
    <col min="10757" max="10757" width="18.54296875" style="1" customWidth="1"/>
    <col min="10758" max="10758" width="24" style="1" customWidth="1"/>
    <col min="10759" max="11008" width="11.453125" style="1"/>
    <col min="11009" max="11009" width="22.1796875" style="1" customWidth="1"/>
    <col min="11010" max="11010" width="22" style="1" customWidth="1"/>
    <col min="11011" max="11011" width="37.81640625" style="1" customWidth="1"/>
    <col min="11012" max="11012" width="37.453125" style="1" customWidth="1"/>
    <col min="11013" max="11013" width="18.54296875" style="1" customWidth="1"/>
    <col min="11014" max="11014" width="24" style="1" customWidth="1"/>
    <col min="11015" max="11264" width="11.453125" style="1"/>
    <col min="11265" max="11265" width="22.1796875" style="1" customWidth="1"/>
    <col min="11266" max="11266" width="22" style="1" customWidth="1"/>
    <col min="11267" max="11267" width="37.81640625" style="1" customWidth="1"/>
    <col min="11268" max="11268" width="37.453125" style="1" customWidth="1"/>
    <col min="11269" max="11269" width="18.54296875" style="1" customWidth="1"/>
    <col min="11270" max="11270" width="24" style="1" customWidth="1"/>
    <col min="11271" max="11520" width="11.453125" style="1"/>
    <col min="11521" max="11521" width="22.1796875" style="1" customWidth="1"/>
    <col min="11522" max="11522" width="22" style="1" customWidth="1"/>
    <col min="11523" max="11523" width="37.81640625" style="1" customWidth="1"/>
    <col min="11524" max="11524" width="37.453125" style="1" customWidth="1"/>
    <col min="11525" max="11525" width="18.54296875" style="1" customWidth="1"/>
    <col min="11526" max="11526" width="24" style="1" customWidth="1"/>
    <col min="11527" max="11776" width="11.453125" style="1"/>
    <col min="11777" max="11777" width="22.1796875" style="1" customWidth="1"/>
    <col min="11778" max="11778" width="22" style="1" customWidth="1"/>
    <col min="11779" max="11779" width="37.81640625" style="1" customWidth="1"/>
    <col min="11780" max="11780" width="37.453125" style="1" customWidth="1"/>
    <col min="11781" max="11781" width="18.54296875" style="1" customWidth="1"/>
    <col min="11782" max="11782" width="24" style="1" customWidth="1"/>
    <col min="11783" max="12032" width="11.453125" style="1"/>
    <col min="12033" max="12033" width="22.1796875" style="1" customWidth="1"/>
    <col min="12034" max="12034" width="22" style="1" customWidth="1"/>
    <col min="12035" max="12035" width="37.81640625" style="1" customWidth="1"/>
    <col min="12036" max="12036" width="37.453125" style="1" customWidth="1"/>
    <col min="12037" max="12037" width="18.54296875" style="1" customWidth="1"/>
    <col min="12038" max="12038" width="24" style="1" customWidth="1"/>
    <col min="12039" max="12288" width="11.453125" style="1"/>
    <col min="12289" max="12289" width="22.1796875" style="1" customWidth="1"/>
    <col min="12290" max="12290" width="22" style="1" customWidth="1"/>
    <col min="12291" max="12291" width="37.81640625" style="1" customWidth="1"/>
    <col min="12292" max="12292" width="37.453125" style="1" customWidth="1"/>
    <col min="12293" max="12293" width="18.54296875" style="1" customWidth="1"/>
    <col min="12294" max="12294" width="24" style="1" customWidth="1"/>
    <col min="12295" max="12544" width="11.453125" style="1"/>
    <col min="12545" max="12545" width="22.1796875" style="1" customWidth="1"/>
    <col min="12546" max="12546" width="22" style="1" customWidth="1"/>
    <col min="12547" max="12547" width="37.81640625" style="1" customWidth="1"/>
    <col min="12548" max="12548" width="37.453125" style="1" customWidth="1"/>
    <col min="12549" max="12549" width="18.54296875" style="1" customWidth="1"/>
    <col min="12550" max="12550" width="24" style="1" customWidth="1"/>
    <col min="12551" max="12800" width="11.453125" style="1"/>
    <col min="12801" max="12801" width="22.1796875" style="1" customWidth="1"/>
    <col min="12802" max="12802" width="22" style="1" customWidth="1"/>
    <col min="12803" max="12803" width="37.81640625" style="1" customWidth="1"/>
    <col min="12804" max="12804" width="37.453125" style="1" customWidth="1"/>
    <col min="12805" max="12805" width="18.54296875" style="1" customWidth="1"/>
    <col min="12806" max="12806" width="24" style="1" customWidth="1"/>
    <col min="12807" max="13056" width="11.453125" style="1"/>
    <col min="13057" max="13057" width="22.1796875" style="1" customWidth="1"/>
    <col min="13058" max="13058" width="22" style="1" customWidth="1"/>
    <col min="13059" max="13059" width="37.81640625" style="1" customWidth="1"/>
    <col min="13060" max="13060" width="37.453125" style="1" customWidth="1"/>
    <col min="13061" max="13061" width="18.54296875" style="1" customWidth="1"/>
    <col min="13062" max="13062" width="24" style="1" customWidth="1"/>
    <col min="13063" max="13312" width="11.453125" style="1"/>
    <col min="13313" max="13313" width="22.1796875" style="1" customWidth="1"/>
    <col min="13314" max="13314" width="22" style="1" customWidth="1"/>
    <col min="13315" max="13315" width="37.81640625" style="1" customWidth="1"/>
    <col min="13316" max="13316" width="37.453125" style="1" customWidth="1"/>
    <col min="13317" max="13317" width="18.54296875" style="1" customWidth="1"/>
    <col min="13318" max="13318" width="24" style="1" customWidth="1"/>
    <col min="13319" max="13568" width="11.453125" style="1"/>
    <col min="13569" max="13569" width="22.1796875" style="1" customWidth="1"/>
    <col min="13570" max="13570" width="22" style="1" customWidth="1"/>
    <col min="13571" max="13571" width="37.81640625" style="1" customWidth="1"/>
    <col min="13572" max="13572" width="37.453125" style="1" customWidth="1"/>
    <col min="13573" max="13573" width="18.54296875" style="1" customWidth="1"/>
    <col min="13574" max="13574" width="24" style="1" customWidth="1"/>
    <col min="13575" max="13824" width="11.453125" style="1"/>
    <col min="13825" max="13825" width="22.1796875" style="1" customWidth="1"/>
    <col min="13826" max="13826" width="22" style="1" customWidth="1"/>
    <col min="13827" max="13827" width="37.81640625" style="1" customWidth="1"/>
    <col min="13828" max="13828" width="37.453125" style="1" customWidth="1"/>
    <col min="13829" max="13829" width="18.54296875" style="1" customWidth="1"/>
    <col min="13830" max="13830" width="24" style="1" customWidth="1"/>
    <col min="13831" max="14080" width="11.453125" style="1"/>
    <col min="14081" max="14081" width="22.1796875" style="1" customWidth="1"/>
    <col min="14082" max="14082" width="22" style="1" customWidth="1"/>
    <col min="14083" max="14083" width="37.81640625" style="1" customWidth="1"/>
    <col min="14084" max="14084" width="37.453125" style="1" customWidth="1"/>
    <col min="14085" max="14085" width="18.54296875" style="1" customWidth="1"/>
    <col min="14086" max="14086" width="24" style="1" customWidth="1"/>
    <col min="14087" max="14336" width="11.453125" style="1"/>
    <col min="14337" max="14337" width="22.1796875" style="1" customWidth="1"/>
    <col min="14338" max="14338" width="22" style="1" customWidth="1"/>
    <col min="14339" max="14339" width="37.81640625" style="1" customWidth="1"/>
    <col min="14340" max="14340" width="37.453125" style="1" customWidth="1"/>
    <col min="14341" max="14341" width="18.54296875" style="1" customWidth="1"/>
    <col min="14342" max="14342" width="24" style="1" customWidth="1"/>
    <col min="14343" max="14592" width="11.453125" style="1"/>
    <col min="14593" max="14593" width="22.1796875" style="1" customWidth="1"/>
    <col min="14594" max="14594" width="22" style="1" customWidth="1"/>
    <col min="14595" max="14595" width="37.81640625" style="1" customWidth="1"/>
    <col min="14596" max="14596" width="37.453125" style="1" customWidth="1"/>
    <col min="14597" max="14597" width="18.54296875" style="1" customWidth="1"/>
    <col min="14598" max="14598" width="24" style="1" customWidth="1"/>
    <col min="14599" max="14848" width="11.453125" style="1"/>
    <col min="14849" max="14849" width="22.1796875" style="1" customWidth="1"/>
    <col min="14850" max="14850" width="22" style="1" customWidth="1"/>
    <col min="14851" max="14851" width="37.81640625" style="1" customWidth="1"/>
    <col min="14852" max="14852" width="37.453125" style="1" customWidth="1"/>
    <col min="14853" max="14853" width="18.54296875" style="1" customWidth="1"/>
    <col min="14854" max="14854" width="24" style="1" customWidth="1"/>
    <col min="14855" max="15104" width="11.453125" style="1"/>
    <col min="15105" max="15105" width="22.1796875" style="1" customWidth="1"/>
    <col min="15106" max="15106" width="22" style="1" customWidth="1"/>
    <col min="15107" max="15107" width="37.81640625" style="1" customWidth="1"/>
    <col min="15108" max="15108" width="37.453125" style="1" customWidth="1"/>
    <col min="15109" max="15109" width="18.54296875" style="1" customWidth="1"/>
    <col min="15110" max="15110" width="24" style="1" customWidth="1"/>
    <col min="15111" max="15360" width="11.453125" style="1"/>
    <col min="15361" max="15361" width="22.1796875" style="1" customWidth="1"/>
    <col min="15362" max="15362" width="22" style="1" customWidth="1"/>
    <col min="15363" max="15363" width="37.81640625" style="1" customWidth="1"/>
    <col min="15364" max="15364" width="37.453125" style="1" customWidth="1"/>
    <col min="15365" max="15365" width="18.54296875" style="1" customWidth="1"/>
    <col min="15366" max="15366" width="24" style="1" customWidth="1"/>
    <col min="15367" max="15616" width="11.453125" style="1"/>
    <col min="15617" max="15617" width="22.1796875" style="1" customWidth="1"/>
    <col min="15618" max="15618" width="22" style="1" customWidth="1"/>
    <col min="15619" max="15619" width="37.81640625" style="1" customWidth="1"/>
    <col min="15620" max="15620" width="37.453125" style="1" customWidth="1"/>
    <col min="15621" max="15621" width="18.54296875" style="1" customWidth="1"/>
    <col min="15622" max="15622" width="24" style="1" customWidth="1"/>
    <col min="15623" max="15872" width="11.453125" style="1"/>
    <col min="15873" max="15873" width="22.1796875" style="1" customWidth="1"/>
    <col min="15874" max="15874" width="22" style="1" customWidth="1"/>
    <col min="15875" max="15875" width="37.81640625" style="1" customWidth="1"/>
    <col min="15876" max="15876" width="37.453125" style="1" customWidth="1"/>
    <col min="15877" max="15877" width="18.54296875" style="1" customWidth="1"/>
    <col min="15878" max="15878" width="24" style="1" customWidth="1"/>
    <col min="15879" max="16128" width="11.453125" style="1"/>
    <col min="16129" max="16129" width="22.1796875" style="1" customWidth="1"/>
    <col min="16130" max="16130" width="22" style="1" customWidth="1"/>
    <col min="16131" max="16131" width="37.81640625" style="1" customWidth="1"/>
    <col min="16132" max="16132" width="37.453125" style="1" customWidth="1"/>
    <col min="16133" max="16133" width="18.54296875" style="1" customWidth="1"/>
    <col min="16134" max="16134" width="24" style="1" customWidth="1"/>
    <col min="16135" max="16384" width="11.453125" style="1"/>
  </cols>
  <sheetData>
    <row r="1" spans="1:12" ht="35" customHeight="1" thickBot="1" x14ac:dyDescent="0.4">
      <c r="A1" s="60"/>
      <c r="B1" s="60"/>
      <c r="C1" s="63" t="s">
        <v>64</v>
      </c>
      <c r="D1" s="64"/>
      <c r="E1" s="64"/>
      <c r="F1" s="65"/>
      <c r="G1" s="61" t="s">
        <v>37</v>
      </c>
      <c r="H1" s="61"/>
      <c r="I1" s="61"/>
    </row>
    <row r="2" spans="1:12" s="32" customFormat="1" ht="35" customHeight="1" thickBot="1" x14ac:dyDescent="0.4">
      <c r="A2" s="60"/>
      <c r="B2" s="60"/>
      <c r="C2" s="63" t="s">
        <v>65</v>
      </c>
      <c r="D2" s="64"/>
      <c r="E2" s="64"/>
      <c r="F2" s="65"/>
      <c r="G2" s="62" t="s">
        <v>77</v>
      </c>
      <c r="H2" s="61"/>
      <c r="I2" s="61"/>
      <c r="J2" s="33"/>
      <c r="K2" s="33"/>
      <c r="L2" s="33"/>
    </row>
    <row r="3" spans="1:12" s="32" customFormat="1" ht="35" customHeight="1" thickBot="1" x14ac:dyDescent="0.4">
      <c r="A3" s="60"/>
      <c r="B3" s="60"/>
      <c r="C3" s="63" t="s">
        <v>66</v>
      </c>
      <c r="D3" s="64"/>
      <c r="E3" s="64"/>
      <c r="F3" s="65"/>
      <c r="G3" s="61" t="s">
        <v>78</v>
      </c>
      <c r="H3" s="61"/>
      <c r="I3" s="61"/>
      <c r="J3" s="34"/>
      <c r="K3" s="34"/>
      <c r="L3" s="34"/>
    </row>
    <row r="5" spans="1:12" ht="5.25" customHeight="1" thickBot="1" x14ac:dyDescent="0.4"/>
    <row r="6" spans="1:12" ht="25.5" customHeight="1" x14ac:dyDescent="0.35">
      <c r="A6" s="155" t="s">
        <v>54</v>
      </c>
      <c r="B6" s="156"/>
      <c r="C6" s="156"/>
      <c r="D6" s="156"/>
      <c r="E6" s="156"/>
      <c r="F6" s="156"/>
      <c r="G6" s="156"/>
      <c r="H6" s="156"/>
      <c r="I6" s="157"/>
      <c r="J6" s="2"/>
    </row>
    <row r="7" spans="1:12" ht="20" x14ac:dyDescent="0.35">
      <c r="A7" s="158" t="s">
        <v>2</v>
      </c>
      <c r="B7" s="159"/>
      <c r="C7" s="159"/>
      <c r="D7" s="159"/>
      <c r="E7" s="159"/>
      <c r="F7" s="159"/>
      <c r="G7" s="159"/>
      <c r="H7" s="159"/>
      <c r="I7" s="160"/>
      <c r="J7" s="3"/>
      <c r="K7" s="4"/>
    </row>
    <row r="8" spans="1:12" ht="20.5" thickBot="1" x14ac:dyDescent="0.45">
      <c r="A8" s="161">
        <v>2024</v>
      </c>
      <c r="B8" s="162"/>
      <c r="C8" s="162"/>
      <c r="D8" s="162"/>
      <c r="E8" s="162"/>
      <c r="F8" s="162"/>
      <c r="G8" s="162"/>
      <c r="H8" s="162"/>
      <c r="I8" s="163"/>
      <c r="J8" s="5"/>
    </row>
    <row r="9" spans="1:12" ht="3.75" customHeight="1" thickBot="1" x14ac:dyDescent="0.4">
      <c r="A9" s="139"/>
      <c r="B9" s="139"/>
      <c r="C9" s="139"/>
      <c r="D9" s="139"/>
      <c r="E9" s="139"/>
      <c r="F9" s="139"/>
      <c r="G9" s="139"/>
    </row>
    <row r="10" spans="1:12" ht="57" customHeight="1" thickBot="1" x14ac:dyDescent="0.4">
      <c r="A10" s="140" t="s">
        <v>3</v>
      </c>
      <c r="B10" s="35" t="s">
        <v>4</v>
      </c>
      <c r="C10" s="36" t="s">
        <v>5</v>
      </c>
      <c r="D10" s="37" t="s">
        <v>6</v>
      </c>
      <c r="E10" s="35" t="s">
        <v>7</v>
      </c>
      <c r="F10" s="35" t="s">
        <v>8</v>
      </c>
      <c r="G10" s="35" t="s">
        <v>9</v>
      </c>
      <c r="H10" s="35" t="s">
        <v>10</v>
      </c>
      <c r="I10" s="38" t="s">
        <v>11</v>
      </c>
    </row>
    <row r="11" spans="1:12" ht="101.5" customHeight="1" thickBot="1" x14ac:dyDescent="0.4">
      <c r="A11" s="141"/>
      <c r="B11" s="142" t="s">
        <v>54</v>
      </c>
      <c r="C11" s="6" t="s">
        <v>55</v>
      </c>
      <c r="D11" s="7" t="s">
        <v>56</v>
      </c>
      <c r="E11" s="8" t="s">
        <v>38</v>
      </c>
      <c r="F11" s="39">
        <v>1</v>
      </c>
      <c r="G11" s="10">
        <v>2024</v>
      </c>
      <c r="H11" s="8" t="s">
        <v>137</v>
      </c>
      <c r="I11" s="11" t="s">
        <v>41</v>
      </c>
      <c r="J11" s="12"/>
      <c r="L11" s="12"/>
    </row>
    <row r="12" spans="1:12" ht="22.5" customHeight="1" thickBot="1" x14ac:dyDescent="0.4">
      <c r="A12" s="141"/>
      <c r="B12" s="143"/>
      <c r="C12" s="164" t="s">
        <v>12</v>
      </c>
      <c r="D12" s="165"/>
      <c r="E12" s="165"/>
      <c r="F12" s="165"/>
      <c r="G12" s="165"/>
      <c r="H12" s="165"/>
      <c r="I12" s="165"/>
      <c r="J12" s="13"/>
      <c r="L12" s="13"/>
    </row>
    <row r="13" spans="1:12" ht="72.5" thickBot="1" x14ac:dyDescent="0.4">
      <c r="A13" s="141"/>
      <c r="B13" s="144"/>
      <c r="C13" s="26" t="s">
        <v>13</v>
      </c>
      <c r="D13" s="26" t="s">
        <v>73</v>
      </c>
      <c r="E13" s="26" t="s">
        <v>74</v>
      </c>
      <c r="F13" s="145" t="s">
        <v>1</v>
      </c>
      <c r="G13" s="166"/>
      <c r="H13" s="145" t="s">
        <v>14</v>
      </c>
      <c r="I13" s="146"/>
      <c r="J13" s="14"/>
      <c r="L13" s="14"/>
    </row>
    <row r="14" spans="1:12" ht="23.25" customHeight="1" thickBot="1" x14ac:dyDescent="0.4">
      <c r="A14" s="141"/>
      <c r="B14" s="144"/>
      <c r="C14" s="15" t="s">
        <v>15</v>
      </c>
      <c r="D14" s="30">
        <v>0</v>
      </c>
      <c r="E14" s="30">
        <v>60</v>
      </c>
      <c r="F14" s="183">
        <f t="shared" ref="F14:F30" si="0">D14/E14</f>
        <v>0</v>
      </c>
      <c r="G14" s="184"/>
      <c r="H14" s="147" t="str">
        <f>IF(F14&gt;=$F$11,"Si","No")</f>
        <v>No</v>
      </c>
      <c r="I14" s="185"/>
      <c r="J14" s="12"/>
      <c r="L14" s="12"/>
    </row>
    <row r="15" spans="1:12" ht="23.25" customHeight="1" thickBot="1" x14ac:dyDescent="0.4">
      <c r="A15" s="141"/>
      <c r="B15" s="144"/>
      <c r="C15" s="15" t="s">
        <v>16</v>
      </c>
      <c r="D15" s="31">
        <v>0</v>
      </c>
      <c r="E15" s="30">
        <v>60</v>
      </c>
      <c r="F15" s="183">
        <f t="shared" si="0"/>
        <v>0</v>
      </c>
      <c r="G15" s="184"/>
      <c r="H15" s="186" t="str">
        <f>IF(F15&gt;=$F$11,"Si","No")</f>
        <v>No</v>
      </c>
      <c r="I15" s="187"/>
      <c r="J15" s="12"/>
      <c r="L15" s="12"/>
    </row>
    <row r="16" spans="1:12" ht="23.25" customHeight="1" thickBot="1" x14ac:dyDescent="0.4">
      <c r="A16" s="141"/>
      <c r="B16" s="144"/>
      <c r="C16" s="15" t="s">
        <v>17</v>
      </c>
      <c r="D16" s="31">
        <v>179</v>
      </c>
      <c r="E16" s="30">
        <v>60</v>
      </c>
      <c r="F16" s="183">
        <f t="shared" si="0"/>
        <v>2.9833333333333334</v>
      </c>
      <c r="G16" s="184"/>
      <c r="H16" s="188" t="str">
        <f t="shared" ref="H16:H30" si="1">IF(F16&gt;=$F$11,"Si","No")</f>
        <v>Si</v>
      </c>
      <c r="I16" s="189"/>
      <c r="J16" s="12"/>
      <c r="L16" s="12"/>
    </row>
    <row r="17" spans="1:12" ht="23.25" customHeight="1" thickBot="1" x14ac:dyDescent="0.4">
      <c r="A17" s="141"/>
      <c r="B17" s="144"/>
      <c r="C17" s="29" t="s">
        <v>42</v>
      </c>
      <c r="D17" s="29">
        <f>SUM(D14:D16)</f>
        <v>179</v>
      </c>
      <c r="E17" s="29">
        <f>SUM(E14:E16)</f>
        <v>180</v>
      </c>
      <c r="F17" s="190">
        <f t="shared" si="0"/>
        <v>0.99444444444444446</v>
      </c>
      <c r="G17" s="184"/>
      <c r="H17" s="191" t="str">
        <f>IF(F17&gt;=$F$11,"Si","No")</f>
        <v>No</v>
      </c>
      <c r="I17" s="192"/>
      <c r="J17" s="12"/>
      <c r="L17" s="12"/>
    </row>
    <row r="18" spans="1:12" ht="23.25" customHeight="1" thickBot="1" x14ac:dyDescent="0.4">
      <c r="A18" s="141"/>
      <c r="B18" s="144"/>
      <c r="C18" s="15" t="s">
        <v>18</v>
      </c>
      <c r="D18" s="31">
        <v>454</v>
      </c>
      <c r="E18" s="30">
        <v>60</v>
      </c>
      <c r="F18" s="190">
        <f t="shared" si="0"/>
        <v>7.5666666666666664</v>
      </c>
      <c r="G18" s="184"/>
      <c r="H18" s="79" t="str">
        <f>IF(F18&gt;=$F$11,"Si","No")</f>
        <v>Si</v>
      </c>
      <c r="I18" s="80"/>
      <c r="J18" s="12"/>
      <c r="L18" s="12"/>
    </row>
    <row r="19" spans="1:12" ht="23.25" customHeight="1" thickBot="1" x14ac:dyDescent="0.4">
      <c r="A19" s="141"/>
      <c r="B19" s="144"/>
      <c r="C19" s="15" t="s">
        <v>19</v>
      </c>
      <c r="D19" s="31">
        <v>964</v>
      </c>
      <c r="E19" s="30">
        <v>60</v>
      </c>
      <c r="F19" s="190">
        <f t="shared" si="0"/>
        <v>16.066666666666666</v>
      </c>
      <c r="G19" s="184"/>
      <c r="H19" s="79" t="str">
        <f t="shared" si="1"/>
        <v>Si</v>
      </c>
      <c r="I19" s="80"/>
      <c r="J19" s="12"/>
      <c r="L19" s="12"/>
    </row>
    <row r="20" spans="1:12" ht="23.25" customHeight="1" thickBot="1" x14ac:dyDescent="0.4">
      <c r="A20" s="141"/>
      <c r="B20" s="144"/>
      <c r="C20" s="15" t="s">
        <v>20</v>
      </c>
      <c r="D20" s="31">
        <v>1050</v>
      </c>
      <c r="E20" s="30">
        <v>60</v>
      </c>
      <c r="F20" s="190">
        <f t="shared" si="0"/>
        <v>17.5</v>
      </c>
      <c r="G20" s="184"/>
      <c r="H20" s="110" t="str">
        <f>IF(F20&gt;=$F$11,"Si","No")</f>
        <v>Si</v>
      </c>
      <c r="I20" s="111"/>
      <c r="J20" s="12"/>
      <c r="L20" s="12"/>
    </row>
    <row r="21" spans="1:12" ht="23.25" customHeight="1" thickBot="1" x14ac:dyDescent="0.4">
      <c r="A21" s="141"/>
      <c r="B21" s="144"/>
      <c r="C21" s="28" t="s">
        <v>43</v>
      </c>
      <c r="D21" s="29">
        <f>SUM(D18:D20)</f>
        <v>2468</v>
      </c>
      <c r="E21" s="29">
        <f>SUM(E18:E20)</f>
        <v>180</v>
      </c>
      <c r="F21" s="183">
        <f>D21/E21</f>
        <v>13.71111111111111</v>
      </c>
      <c r="G21" s="184"/>
      <c r="H21" s="112" t="str">
        <f>IF(F21&gt;=$F$11,"Si","No")</f>
        <v>Si</v>
      </c>
      <c r="I21" s="113"/>
      <c r="J21" s="12"/>
      <c r="L21" s="12"/>
    </row>
    <row r="22" spans="1:12" ht="23.25" customHeight="1" thickBot="1" x14ac:dyDescent="0.4">
      <c r="A22" s="141"/>
      <c r="B22" s="144"/>
      <c r="C22" s="15" t="s">
        <v>21</v>
      </c>
      <c r="D22" s="30">
        <v>1203</v>
      </c>
      <c r="E22" s="30">
        <v>60</v>
      </c>
      <c r="F22" s="190">
        <f t="shared" si="0"/>
        <v>20.05</v>
      </c>
      <c r="G22" s="193"/>
      <c r="H22" s="147" t="str">
        <f t="shared" si="1"/>
        <v>Si</v>
      </c>
      <c r="I22" s="148"/>
      <c r="J22" s="12"/>
      <c r="L22" s="12"/>
    </row>
    <row r="23" spans="1:12" ht="23.25" customHeight="1" thickBot="1" x14ac:dyDescent="0.4">
      <c r="A23" s="141"/>
      <c r="B23" s="144"/>
      <c r="C23" s="15" t="s">
        <v>22</v>
      </c>
      <c r="D23" s="30">
        <v>1299</v>
      </c>
      <c r="E23" s="30">
        <v>60</v>
      </c>
      <c r="F23" s="190">
        <f t="shared" si="0"/>
        <v>21.65</v>
      </c>
      <c r="G23" s="193"/>
      <c r="H23" s="79" t="str">
        <f t="shared" si="1"/>
        <v>Si</v>
      </c>
      <c r="I23" s="80"/>
      <c r="J23" s="12"/>
      <c r="L23" s="12"/>
    </row>
    <row r="24" spans="1:12" ht="23.25" customHeight="1" thickBot="1" x14ac:dyDescent="0.4">
      <c r="A24" s="141"/>
      <c r="B24" s="144"/>
      <c r="C24" s="15" t="s">
        <v>35</v>
      </c>
      <c r="D24" s="30">
        <v>0</v>
      </c>
      <c r="E24" s="30">
        <v>60</v>
      </c>
      <c r="F24" s="190">
        <f t="shared" si="0"/>
        <v>0</v>
      </c>
      <c r="G24" s="193"/>
      <c r="H24" s="79" t="str">
        <f t="shared" si="1"/>
        <v>No</v>
      </c>
      <c r="I24" s="80"/>
      <c r="J24" s="12"/>
      <c r="L24" s="12"/>
    </row>
    <row r="25" spans="1:12" ht="23.25" customHeight="1" thickBot="1" x14ac:dyDescent="0.4">
      <c r="A25" s="141"/>
      <c r="B25" s="144"/>
      <c r="C25" s="27" t="s">
        <v>45</v>
      </c>
      <c r="D25" s="29">
        <f>SUM(D22:D24)</f>
        <v>2502</v>
      </c>
      <c r="E25" s="29">
        <f>SUM(E22:E24)</f>
        <v>180</v>
      </c>
      <c r="F25" s="190">
        <f t="shared" si="0"/>
        <v>13.9</v>
      </c>
      <c r="G25" s="193"/>
      <c r="H25" s="112" t="str">
        <f t="shared" si="1"/>
        <v>Si</v>
      </c>
      <c r="I25" s="113"/>
      <c r="J25" s="12"/>
      <c r="L25" s="12"/>
    </row>
    <row r="26" spans="1:12" ht="23.25" customHeight="1" thickBot="1" x14ac:dyDescent="0.4">
      <c r="A26" s="141"/>
      <c r="B26" s="144"/>
      <c r="C26" s="15" t="s">
        <v>23</v>
      </c>
      <c r="D26" s="30">
        <v>0</v>
      </c>
      <c r="E26" s="30">
        <v>60</v>
      </c>
      <c r="F26" s="190">
        <f t="shared" si="0"/>
        <v>0</v>
      </c>
      <c r="G26" s="193"/>
      <c r="H26" s="79" t="str">
        <f t="shared" si="1"/>
        <v>No</v>
      </c>
      <c r="I26" s="80"/>
      <c r="J26" s="17"/>
      <c r="L26" s="17"/>
    </row>
    <row r="27" spans="1:12" ht="23.25" customHeight="1" thickBot="1" x14ac:dyDescent="0.4">
      <c r="A27" s="141"/>
      <c r="B27" s="144"/>
      <c r="C27" s="15" t="s">
        <v>24</v>
      </c>
      <c r="D27" s="31">
        <v>64</v>
      </c>
      <c r="E27" s="30">
        <v>60</v>
      </c>
      <c r="F27" s="190">
        <f t="shared" si="0"/>
        <v>1.0666666666666667</v>
      </c>
      <c r="G27" s="193"/>
      <c r="H27" s="79" t="str">
        <f t="shared" si="1"/>
        <v>Si</v>
      </c>
      <c r="I27" s="80"/>
      <c r="J27" s="17"/>
      <c r="L27" s="17"/>
    </row>
    <row r="28" spans="1:12" ht="23.25" customHeight="1" thickBot="1" x14ac:dyDescent="0.4">
      <c r="A28" s="141"/>
      <c r="B28" s="144"/>
      <c r="C28" s="15" t="s">
        <v>25</v>
      </c>
      <c r="D28" s="16">
        <v>66</v>
      </c>
      <c r="E28" s="30">
        <v>60</v>
      </c>
      <c r="F28" s="190">
        <f t="shared" si="0"/>
        <v>1.1000000000000001</v>
      </c>
      <c r="G28" s="193"/>
      <c r="H28" s="110" t="str">
        <f t="shared" si="1"/>
        <v>Si</v>
      </c>
      <c r="I28" s="111"/>
      <c r="J28" s="17"/>
      <c r="L28" s="17"/>
    </row>
    <row r="29" spans="1:12" ht="23.25" customHeight="1" thickBot="1" x14ac:dyDescent="0.4">
      <c r="A29" s="141"/>
      <c r="B29" s="144"/>
      <c r="C29" s="27" t="s">
        <v>44</v>
      </c>
      <c r="D29" s="29">
        <f>SUM(D26:D28)</f>
        <v>130</v>
      </c>
      <c r="E29" s="29">
        <f>SUM(E26:E28)</f>
        <v>180</v>
      </c>
      <c r="F29" s="190">
        <f t="shared" si="0"/>
        <v>0.72222222222222221</v>
      </c>
      <c r="G29" s="193"/>
      <c r="H29" s="112" t="str">
        <f t="shared" si="1"/>
        <v>No</v>
      </c>
      <c r="I29" s="113"/>
      <c r="J29" s="17"/>
      <c r="L29" s="17"/>
    </row>
    <row r="30" spans="1:12" ht="23.25" customHeight="1" thickBot="1" x14ac:dyDescent="0.4">
      <c r="A30" s="141"/>
      <c r="B30" s="143"/>
      <c r="C30" s="24" t="s">
        <v>26</v>
      </c>
      <c r="D30" s="25">
        <f>SUM(D29,D25,D21,D17)</f>
        <v>5279</v>
      </c>
      <c r="E30" s="25">
        <f>SUM(E17,E21,E25,E29)</f>
        <v>720</v>
      </c>
      <c r="F30" s="190">
        <f t="shared" si="0"/>
        <v>7.3319444444444448</v>
      </c>
      <c r="G30" s="193"/>
      <c r="H30" s="114" t="str">
        <f t="shared" si="1"/>
        <v>Si</v>
      </c>
      <c r="I30" s="115"/>
      <c r="J30" s="17"/>
      <c r="L30" s="17"/>
    </row>
    <row r="31" spans="1:12" ht="4.5" customHeight="1" thickBot="1" x14ac:dyDescent="0.4">
      <c r="A31" s="85"/>
      <c r="B31" s="86"/>
      <c r="C31" s="87"/>
      <c r="D31" s="87"/>
      <c r="E31" s="87"/>
      <c r="F31" s="88"/>
      <c r="G31" s="88"/>
      <c r="H31" s="17"/>
      <c r="I31" s="17"/>
      <c r="J31" s="17"/>
      <c r="L31" s="17"/>
    </row>
    <row r="32" spans="1:12" ht="21.75" customHeight="1" x14ac:dyDescent="0.35">
      <c r="A32" s="118" t="s">
        <v>27</v>
      </c>
      <c r="B32" s="119"/>
      <c r="C32" s="130"/>
      <c r="D32" s="131"/>
      <c r="E32" s="131"/>
      <c r="F32" s="131"/>
      <c r="G32" s="131"/>
      <c r="H32" s="131"/>
      <c r="I32" s="132"/>
      <c r="J32" s="12"/>
      <c r="L32" s="12"/>
    </row>
    <row r="33" spans="1:9" ht="21.75" customHeight="1" x14ac:dyDescent="0.35">
      <c r="A33" s="120"/>
      <c r="B33" s="121"/>
      <c r="C33" s="133"/>
      <c r="D33" s="134"/>
      <c r="E33" s="134"/>
      <c r="F33" s="134"/>
      <c r="G33" s="134"/>
      <c r="H33" s="134"/>
      <c r="I33" s="135"/>
    </row>
    <row r="34" spans="1:9" ht="21.75" customHeight="1" x14ac:dyDescent="0.35">
      <c r="A34" s="120"/>
      <c r="B34" s="121"/>
      <c r="C34" s="133"/>
      <c r="D34" s="134"/>
      <c r="E34" s="134"/>
      <c r="F34" s="134"/>
      <c r="G34" s="134"/>
      <c r="H34" s="134"/>
      <c r="I34" s="135"/>
    </row>
    <row r="35" spans="1:9" ht="21.75" customHeight="1" x14ac:dyDescent="0.35">
      <c r="A35" s="120"/>
      <c r="B35" s="121"/>
      <c r="C35" s="133"/>
      <c r="D35" s="134"/>
      <c r="E35" s="134"/>
      <c r="F35" s="134"/>
      <c r="G35" s="134"/>
      <c r="H35" s="134"/>
      <c r="I35" s="135"/>
    </row>
    <row r="36" spans="1:9" ht="21.75" customHeight="1" x14ac:dyDescent="0.35">
      <c r="A36" s="120"/>
      <c r="B36" s="121"/>
      <c r="C36" s="133"/>
      <c r="D36" s="134"/>
      <c r="E36" s="134"/>
      <c r="F36" s="134"/>
      <c r="G36" s="134"/>
      <c r="H36" s="134"/>
      <c r="I36" s="135"/>
    </row>
    <row r="37" spans="1:9" ht="21.75" customHeight="1" x14ac:dyDescent="0.35">
      <c r="A37" s="120"/>
      <c r="B37" s="121"/>
      <c r="C37" s="133"/>
      <c r="D37" s="134"/>
      <c r="E37" s="134"/>
      <c r="F37" s="134"/>
      <c r="G37" s="134"/>
      <c r="H37" s="134"/>
      <c r="I37" s="135"/>
    </row>
    <row r="38" spans="1:9" ht="21.75" customHeight="1" x14ac:dyDescent="0.35">
      <c r="A38" s="120"/>
      <c r="B38" s="121"/>
      <c r="C38" s="133"/>
      <c r="D38" s="134"/>
      <c r="E38" s="134"/>
      <c r="F38" s="134"/>
      <c r="G38" s="134"/>
      <c r="H38" s="134"/>
      <c r="I38" s="135"/>
    </row>
    <row r="39" spans="1:9" ht="21.75" customHeight="1" x14ac:dyDescent="0.35">
      <c r="A39" s="120"/>
      <c r="B39" s="121"/>
      <c r="C39" s="133"/>
      <c r="D39" s="134"/>
      <c r="E39" s="134"/>
      <c r="F39" s="134"/>
      <c r="G39" s="134"/>
      <c r="H39" s="134"/>
      <c r="I39" s="135"/>
    </row>
    <row r="40" spans="1:9" ht="21.75" customHeight="1" x14ac:dyDescent="0.35">
      <c r="A40" s="120"/>
      <c r="B40" s="121"/>
      <c r="C40" s="133"/>
      <c r="D40" s="134"/>
      <c r="E40" s="134"/>
      <c r="F40" s="134"/>
      <c r="G40" s="134"/>
      <c r="H40" s="134"/>
      <c r="I40" s="135"/>
    </row>
    <row r="41" spans="1:9" ht="21.75" customHeight="1" x14ac:dyDescent="0.35">
      <c r="A41" s="120"/>
      <c r="B41" s="121"/>
      <c r="C41" s="133"/>
      <c r="D41" s="134"/>
      <c r="E41" s="134"/>
      <c r="F41" s="134"/>
      <c r="G41" s="134"/>
      <c r="H41" s="134"/>
      <c r="I41" s="135"/>
    </row>
    <row r="42" spans="1:9" ht="21.75" customHeight="1" x14ac:dyDescent="0.35">
      <c r="A42" s="120"/>
      <c r="B42" s="121"/>
      <c r="C42" s="133"/>
      <c r="D42" s="134"/>
      <c r="E42" s="134"/>
      <c r="F42" s="134"/>
      <c r="G42" s="134"/>
      <c r="H42" s="134"/>
      <c r="I42" s="135"/>
    </row>
    <row r="43" spans="1:9" ht="21.75" customHeight="1" x14ac:dyDescent="0.35">
      <c r="A43" s="120"/>
      <c r="B43" s="121"/>
      <c r="C43" s="133"/>
      <c r="D43" s="134"/>
      <c r="E43" s="134"/>
      <c r="F43" s="134"/>
      <c r="G43" s="134"/>
      <c r="H43" s="134"/>
      <c r="I43" s="135"/>
    </row>
    <row r="44" spans="1:9" ht="21.75" customHeight="1" x14ac:dyDescent="0.35">
      <c r="A44" s="120"/>
      <c r="B44" s="121"/>
      <c r="C44" s="133"/>
      <c r="D44" s="134"/>
      <c r="E44" s="134"/>
      <c r="F44" s="134"/>
      <c r="G44" s="134"/>
      <c r="H44" s="134"/>
      <c r="I44" s="135"/>
    </row>
    <row r="45" spans="1:9" ht="21.75" customHeight="1" x14ac:dyDescent="0.35">
      <c r="A45" s="120"/>
      <c r="B45" s="121"/>
      <c r="C45" s="133"/>
      <c r="D45" s="134"/>
      <c r="E45" s="134"/>
      <c r="F45" s="134"/>
      <c r="G45" s="134"/>
      <c r="H45" s="134"/>
      <c r="I45" s="135"/>
    </row>
    <row r="46" spans="1:9" ht="21.75" customHeight="1" x14ac:dyDescent="0.35">
      <c r="A46" s="120"/>
      <c r="B46" s="121"/>
      <c r="C46" s="133"/>
      <c r="D46" s="134"/>
      <c r="E46" s="134"/>
      <c r="F46" s="134"/>
      <c r="G46" s="134"/>
      <c r="H46" s="134"/>
      <c r="I46" s="135"/>
    </row>
    <row r="47" spans="1:9" ht="21.75" customHeight="1" thickBot="1" x14ac:dyDescent="0.4">
      <c r="A47" s="122"/>
      <c r="B47" s="123"/>
      <c r="C47" s="136"/>
      <c r="D47" s="137"/>
      <c r="E47" s="137"/>
      <c r="F47" s="137"/>
      <c r="G47" s="137"/>
      <c r="H47" s="137"/>
      <c r="I47" s="138"/>
    </row>
    <row r="48" spans="1:9" ht="4.5" customHeight="1" thickBot="1" x14ac:dyDescent="0.4">
      <c r="A48" s="89"/>
      <c r="B48" s="90"/>
      <c r="C48" s="91"/>
      <c r="D48" s="91"/>
      <c r="E48" s="91"/>
      <c r="F48" s="91"/>
      <c r="G48" s="91"/>
    </row>
    <row r="49" spans="1:9" ht="27" customHeight="1" thickBot="1" x14ac:dyDescent="0.4">
      <c r="A49" s="70" t="s">
        <v>28</v>
      </c>
      <c r="B49" s="71"/>
      <c r="C49" s="71"/>
      <c r="D49" s="71"/>
      <c r="E49" s="71"/>
      <c r="F49" s="71"/>
      <c r="G49" s="71"/>
      <c r="H49" s="71"/>
      <c r="I49" s="72"/>
    </row>
    <row r="50" spans="1:9" ht="26.25" customHeight="1" thickBot="1" x14ac:dyDescent="0.4">
      <c r="A50" s="73" t="s">
        <v>29</v>
      </c>
      <c r="B50" s="74"/>
      <c r="C50" s="75"/>
      <c r="D50" s="73" t="s">
        <v>30</v>
      </c>
      <c r="E50" s="74"/>
      <c r="F50" s="74"/>
      <c r="G50" s="74"/>
      <c r="H50" s="74"/>
      <c r="I50" s="75"/>
    </row>
    <row r="51" spans="1:9" ht="75" customHeight="1" thickBot="1" x14ac:dyDescent="0.4">
      <c r="A51" s="104" t="s">
        <v>42</v>
      </c>
      <c r="B51" s="105"/>
      <c r="C51" s="106"/>
      <c r="D51" s="76" t="s">
        <v>104</v>
      </c>
      <c r="E51" s="77"/>
      <c r="F51" s="77"/>
      <c r="G51" s="77"/>
      <c r="H51" s="77"/>
      <c r="I51" s="78"/>
    </row>
    <row r="52" spans="1:9" ht="76.5" customHeight="1" thickBot="1" x14ac:dyDescent="0.4">
      <c r="A52" s="104" t="s">
        <v>79</v>
      </c>
      <c r="B52" s="105"/>
      <c r="C52" s="106"/>
      <c r="D52" s="76" t="s">
        <v>150</v>
      </c>
      <c r="E52" s="77"/>
      <c r="F52" s="77"/>
      <c r="G52" s="77"/>
      <c r="H52" s="77"/>
      <c r="I52" s="78"/>
    </row>
    <row r="53" spans="1:9" ht="62" customHeight="1" thickBot="1" x14ac:dyDescent="0.4">
      <c r="A53" s="104" t="s">
        <v>80</v>
      </c>
      <c r="B53" s="105"/>
      <c r="C53" s="106"/>
      <c r="D53" s="76" t="s">
        <v>151</v>
      </c>
      <c r="E53" s="77"/>
      <c r="F53" s="77"/>
      <c r="G53" s="77"/>
      <c r="H53" s="77"/>
      <c r="I53" s="78"/>
    </row>
    <row r="54" spans="1:9" ht="82" customHeight="1" thickBot="1" x14ac:dyDescent="0.4">
      <c r="A54" s="104" t="s">
        <v>44</v>
      </c>
      <c r="B54" s="105"/>
      <c r="C54" s="106"/>
      <c r="D54" s="76" t="s">
        <v>152</v>
      </c>
      <c r="E54" s="77"/>
      <c r="F54" s="77"/>
      <c r="G54" s="77"/>
      <c r="H54" s="77"/>
      <c r="I54" s="78"/>
    </row>
    <row r="55" spans="1:9" ht="4.5" customHeight="1" thickBot="1" x14ac:dyDescent="0.4">
      <c r="A55" s="116"/>
      <c r="B55" s="117"/>
      <c r="C55" s="117"/>
      <c r="D55" s="117"/>
      <c r="E55" s="117"/>
      <c r="F55" s="117"/>
      <c r="G55" s="117"/>
      <c r="I55" s="18"/>
    </row>
    <row r="56" spans="1:9" s="19" customFormat="1" ht="28.5" customHeight="1" thickBot="1" x14ac:dyDescent="0.4">
      <c r="A56" s="107" t="s">
        <v>36</v>
      </c>
      <c r="B56" s="108"/>
      <c r="C56" s="108"/>
      <c r="D56" s="108"/>
      <c r="E56" s="108"/>
      <c r="F56" s="108"/>
      <c r="G56" s="108"/>
      <c r="H56" s="108"/>
      <c r="I56" s="109"/>
    </row>
    <row r="57" spans="1:9" s="19" customFormat="1" ht="36" customHeight="1" x14ac:dyDescent="0.35">
      <c r="A57" s="100" t="s">
        <v>30</v>
      </c>
      <c r="B57" s="101"/>
      <c r="C57" s="102" t="s">
        <v>31</v>
      </c>
      <c r="D57" s="103"/>
      <c r="E57" s="100" t="s">
        <v>0</v>
      </c>
      <c r="F57" s="101"/>
      <c r="G57" s="21" t="s">
        <v>32</v>
      </c>
      <c r="H57" s="22" t="s">
        <v>33</v>
      </c>
      <c r="I57" s="23" t="s">
        <v>34</v>
      </c>
    </row>
    <row r="58" spans="1:9" s="19" customFormat="1" ht="167" customHeight="1" x14ac:dyDescent="0.35">
      <c r="A58" s="96" t="s">
        <v>104</v>
      </c>
      <c r="B58" s="97"/>
      <c r="C58" s="171" t="s">
        <v>82</v>
      </c>
      <c r="D58" s="172"/>
      <c r="E58" s="66" t="s">
        <v>89</v>
      </c>
      <c r="F58" s="99"/>
      <c r="G58" s="48" t="s">
        <v>89</v>
      </c>
      <c r="H58" s="48" t="s">
        <v>89</v>
      </c>
      <c r="I58" s="48" t="s">
        <v>89</v>
      </c>
    </row>
    <row r="59" spans="1:9" s="19" customFormat="1" ht="203.5" customHeight="1" x14ac:dyDescent="0.35">
      <c r="A59" s="96" t="s">
        <v>102</v>
      </c>
      <c r="B59" s="97"/>
      <c r="C59" s="171" t="s">
        <v>105</v>
      </c>
      <c r="D59" s="172"/>
      <c r="E59" s="66" t="s">
        <v>89</v>
      </c>
      <c r="F59" s="99"/>
      <c r="G59" s="48" t="s">
        <v>89</v>
      </c>
      <c r="H59" s="48" t="s">
        <v>89</v>
      </c>
      <c r="I59" s="48" t="s">
        <v>89</v>
      </c>
    </row>
    <row r="60" spans="1:9" s="19" customFormat="1" ht="135.5" customHeight="1" x14ac:dyDescent="0.35">
      <c r="A60" s="96" t="s">
        <v>103</v>
      </c>
      <c r="B60" s="97"/>
      <c r="C60" s="171" t="s">
        <v>106</v>
      </c>
      <c r="D60" s="172"/>
      <c r="E60" s="66" t="s">
        <v>89</v>
      </c>
      <c r="F60" s="99"/>
      <c r="G60" s="48" t="s">
        <v>89</v>
      </c>
      <c r="H60" s="48" t="s">
        <v>89</v>
      </c>
      <c r="I60" s="48" t="s">
        <v>89</v>
      </c>
    </row>
    <row r="61" spans="1:9" ht="157.5" customHeight="1" thickBot="1" x14ac:dyDescent="0.4">
      <c r="A61" s="81" t="s">
        <v>153</v>
      </c>
      <c r="B61" s="82"/>
      <c r="C61" s="175" t="s">
        <v>97</v>
      </c>
      <c r="D61" s="176"/>
      <c r="E61" s="66" t="s">
        <v>89</v>
      </c>
      <c r="F61" s="99"/>
      <c r="G61" s="48" t="s">
        <v>89</v>
      </c>
      <c r="H61" s="48" t="s">
        <v>89</v>
      </c>
      <c r="I61" s="48" t="s">
        <v>89</v>
      </c>
    </row>
  </sheetData>
  <mergeCells count="82">
    <mergeCell ref="A61:B61"/>
    <mergeCell ref="C61:D61"/>
    <mergeCell ref="E61:F61"/>
    <mergeCell ref="A59:B59"/>
    <mergeCell ref="C59:D59"/>
    <mergeCell ref="E59:F59"/>
    <mergeCell ref="A60:B60"/>
    <mergeCell ref="C60:D60"/>
    <mergeCell ref="E60:F60"/>
    <mergeCell ref="A58:B58"/>
    <mergeCell ref="C58:D58"/>
    <mergeCell ref="E58:F58"/>
    <mergeCell ref="A49:I49"/>
    <mergeCell ref="A50:C50"/>
    <mergeCell ref="D50:I50"/>
    <mergeCell ref="A51:C51"/>
    <mergeCell ref="D51:I51"/>
    <mergeCell ref="A54:C54"/>
    <mergeCell ref="D54:I54"/>
    <mergeCell ref="A55:G55"/>
    <mergeCell ref="A56:I56"/>
    <mergeCell ref="A57:B57"/>
    <mergeCell ref="C57:D57"/>
    <mergeCell ref="E57:F57"/>
    <mergeCell ref="A52:C52"/>
    <mergeCell ref="A48:G48"/>
    <mergeCell ref="F27:G27"/>
    <mergeCell ref="H27:I27"/>
    <mergeCell ref="F28:G28"/>
    <mergeCell ref="H28:I28"/>
    <mergeCell ref="F29:G29"/>
    <mergeCell ref="H29:I29"/>
    <mergeCell ref="F30:G30"/>
    <mergeCell ref="H30:I30"/>
    <mergeCell ref="A31:G31"/>
    <mergeCell ref="A32:B47"/>
    <mergeCell ref="C32:I47"/>
    <mergeCell ref="F24:G24"/>
    <mergeCell ref="H24:I24"/>
    <mergeCell ref="F25:G25"/>
    <mergeCell ref="H25:I25"/>
    <mergeCell ref="F26:G26"/>
    <mergeCell ref="H26:I26"/>
    <mergeCell ref="F21:G21"/>
    <mergeCell ref="H21:I21"/>
    <mergeCell ref="F22:G22"/>
    <mergeCell ref="H22:I22"/>
    <mergeCell ref="F23:G23"/>
    <mergeCell ref="H23:I23"/>
    <mergeCell ref="F18:G18"/>
    <mergeCell ref="H18:I18"/>
    <mergeCell ref="F19:G19"/>
    <mergeCell ref="H19:I19"/>
    <mergeCell ref="F20:G20"/>
    <mergeCell ref="H20:I20"/>
    <mergeCell ref="F15:G15"/>
    <mergeCell ref="H15:I15"/>
    <mergeCell ref="F16:G16"/>
    <mergeCell ref="H16:I16"/>
    <mergeCell ref="F17:G17"/>
    <mergeCell ref="H17:I17"/>
    <mergeCell ref="C12:I12"/>
    <mergeCell ref="F13:G13"/>
    <mergeCell ref="H13:I13"/>
    <mergeCell ref="F14:G14"/>
    <mergeCell ref="H14:I14"/>
    <mergeCell ref="A53:C53"/>
    <mergeCell ref="D52:I52"/>
    <mergeCell ref="D53:I53"/>
    <mergeCell ref="A6:I6"/>
    <mergeCell ref="A1:B3"/>
    <mergeCell ref="G1:I1"/>
    <mergeCell ref="G2:I2"/>
    <mergeCell ref="G3:I3"/>
    <mergeCell ref="C1:F1"/>
    <mergeCell ref="C2:F2"/>
    <mergeCell ref="C3:F3"/>
    <mergeCell ref="A7:I7"/>
    <mergeCell ref="A8:I8"/>
    <mergeCell ref="A9:G9"/>
    <mergeCell ref="A10:A30"/>
    <mergeCell ref="B11:B30"/>
  </mergeCells>
  <conditionalFormatting sqref="G10:G11 H14:H16 H18:H24 H26:H30 J12:J14 J32 L12:L14 L32">
    <cfRule type="colorScale" priority="17">
      <colorScale>
        <cfvo type="formula" val="Si"/>
        <cfvo type="formula" val="No"/>
        <color rgb="FFFF7128"/>
        <color rgb="FFFFEF9C"/>
      </colorScale>
    </cfRule>
  </conditionalFormatting>
  <conditionalFormatting sqref="G11:H11">
    <cfRule type="containsText" dxfId="33" priority="7" operator="containsText" text="No">
      <formula>NOT(ISERROR(SEARCH("No",G11)))</formula>
    </cfRule>
    <cfRule type="containsText" dxfId="32" priority="8" operator="containsText" text="Si">
      <formula>NOT(ISERROR(SEARCH("Si",G11)))</formula>
    </cfRule>
  </conditionalFormatting>
  <conditionalFormatting sqref="H10">
    <cfRule type="colorScale" priority="10">
      <colorScale>
        <cfvo type="formula" val="Si"/>
        <cfvo type="formula" val="No"/>
        <color rgb="FFFF7128"/>
        <color rgb="FFFFEF9C"/>
      </colorScale>
    </cfRule>
  </conditionalFormatting>
  <conditionalFormatting sqref="H11">
    <cfRule type="colorScale" priority="9">
      <colorScale>
        <cfvo type="formula" val="Si"/>
        <cfvo type="formula" val="No"/>
        <color rgb="FFFF7128"/>
        <color rgb="FFFFEF9C"/>
      </colorScale>
    </cfRule>
  </conditionalFormatting>
  <conditionalFormatting sqref="H14:H30">
    <cfRule type="containsText" dxfId="31" priority="1" operator="containsText" text="No">
      <formula>NOT(ISERROR(SEARCH("No",H14)))</formula>
    </cfRule>
    <cfRule type="containsText" dxfId="30" priority="2" operator="containsText" text="Si">
      <formula>NOT(ISERROR(SEARCH("Si",H14)))</formula>
    </cfRule>
  </conditionalFormatting>
  <conditionalFormatting sqref="H17">
    <cfRule type="colorScale" priority="6">
      <colorScale>
        <cfvo type="formula" val="Si"/>
        <cfvo type="formula" val="No"/>
        <color rgb="FFFF7128"/>
        <color rgb="FFFFEF9C"/>
      </colorScale>
    </cfRule>
  </conditionalFormatting>
  <conditionalFormatting sqref="H25">
    <cfRule type="colorScale" priority="3">
      <colorScale>
        <cfvo type="formula" val="Si"/>
        <cfvo type="formula" val="No"/>
        <color rgb="FFFF7128"/>
        <color rgb="FFFFEF9C"/>
      </colorScale>
    </cfRule>
  </conditionalFormatting>
  <conditionalFormatting sqref="I10">
    <cfRule type="colorScale" priority="11">
      <colorScale>
        <cfvo type="formula" val="Si"/>
        <cfvo type="formula" val="No"/>
        <color rgb="FFFF7128"/>
        <color rgb="FFFFEF9C"/>
      </colorScale>
    </cfRule>
  </conditionalFormatting>
  <conditionalFormatting sqref="I11">
    <cfRule type="containsText" dxfId="29" priority="12" operator="containsText" text="No">
      <formula>NOT(ISERROR(SEARCH("No",I11)))</formula>
    </cfRule>
    <cfRule type="containsText" dxfId="28" priority="13" operator="containsText" text="Si">
      <formula>NOT(ISERROR(SEARCH("Si",I11)))</formula>
    </cfRule>
    <cfRule type="colorScale" priority="14">
      <colorScale>
        <cfvo type="formula" val="Si"/>
        <cfvo type="formula" val="No"/>
        <color rgb="FFFF7128"/>
        <color rgb="FFFFEF9C"/>
      </colorScale>
    </cfRule>
  </conditionalFormatting>
  <conditionalFormatting sqref="J12:J14 L12:L14 J32 L32">
    <cfRule type="containsText" dxfId="27" priority="15" operator="containsText" text="No">
      <formula>NOT(ISERROR(SEARCH("No",J12)))</formula>
    </cfRule>
    <cfRule type="containsText" dxfId="26" priority="16" operator="containsText" text="Si">
      <formula>NOT(ISERROR(SEARCH("Si",J12)))</formula>
    </cfRule>
  </conditionalFormatting>
  <printOptions horizontalCentered="1"/>
  <pageMargins left="0.19685039370078741" right="0.19685039370078741" top="0.19685039370078741" bottom="0.74803149606299213" header="0" footer="0.39370078740157483"/>
  <pageSetup scale="45" orientation="landscape" r:id="rId1"/>
  <headerFooter>
    <oddFooter>&amp;L&amp;"Arial,Normal"&amp;8Carrera 16 # 24-03 Barrio Olímpico - Popular 6701469 - 6701465
contactenos@idermeta.gov.co
Villavicencio - Meta, Colombia&amp;C&amp;"Arial,Normal"&amp;8Página &amp;P de &amp;N&amp;R&amp;G</oddFooter>
  </headerFooter>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798FD9-1EE5-4AE6-8480-264A19C491E8}">
  <sheetPr codeName="Hoja6">
    <tabColor theme="0"/>
  </sheetPr>
  <dimension ref="A1:L61"/>
  <sheetViews>
    <sheetView topLeftCell="A57" zoomScale="49" zoomScaleNormal="70" zoomScalePageLayoutView="60" workbookViewId="0">
      <selection activeCell="A61" sqref="A61:B61"/>
    </sheetView>
  </sheetViews>
  <sheetFormatPr baseColWidth="10" defaultColWidth="11.453125" defaultRowHeight="17.5" x14ac:dyDescent="0.35"/>
  <cols>
    <col min="1" max="1" width="20.1796875" style="1" customWidth="1"/>
    <col min="2" max="2" width="31" style="1" customWidth="1"/>
    <col min="3" max="3" width="59.54296875" style="1" customWidth="1"/>
    <col min="4" max="4" width="41.81640625" style="1" customWidth="1"/>
    <col min="5" max="5" width="37.453125" style="1" customWidth="1"/>
    <col min="6" max="6" width="18.54296875" style="1" customWidth="1"/>
    <col min="7" max="7" width="25.1796875" style="1" customWidth="1"/>
    <col min="8" max="8" width="21.1796875" style="1" customWidth="1"/>
    <col min="9" max="9" width="23.453125" style="1" customWidth="1"/>
    <col min="10" max="256" width="11.453125" style="1"/>
    <col min="257" max="257" width="22.1796875" style="1" customWidth="1"/>
    <col min="258" max="258" width="22" style="1" customWidth="1"/>
    <col min="259" max="259" width="37.81640625" style="1" customWidth="1"/>
    <col min="260" max="260" width="37.453125" style="1" customWidth="1"/>
    <col min="261" max="261" width="18.54296875" style="1" customWidth="1"/>
    <col min="262" max="262" width="24" style="1" customWidth="1"/>
    <col min="263" max="512" width="11.453125" style="1"/>
    <col min="513" max="513" width="22.1796875" style="1" customWidth="1"/>
    <col min="514" max="514" width="22" style="1" customWidth="1"/>
    <col min="515" max="515" width="37.81640625" style="1" customWidth="1"/>
    <col min="516" max="516" width="37.453125" style="1" customWidth="1"/>
    <col min="517" max="517" width="18.54296875" style="1" customWidth="1"/>
    <col min="518" max="518" width="24" style="1" customWidth="1"/>
    <col min="519" max="768" width="11.453125" style="1"/>
    <col min="769" max="769" width="22.1796875" style="1" customWidth="1"/>
    <col min="770" max="770" width="22" style="1" customWidth="1"/>
    <col min="771" max="771" width="37.81640625" style="1" customWidth="1"/>
    <col min="772" max="772" width="37.453125" style="1" customWidth="1"/>
    <col min="773" max="773" width="18.54296875" style="1" customWidth="1"/>
    <col min="774" max="774" width="24" style="1" customWidth="1"/>
    <col min="775" max="1024" width="11.453125" style="1"/>
    <col min="1025" max="1025" width="22.1796875" style="1" customWidth="1"/>
    <col min="1026" max="1026" width="22" style="1" customWidth="1"/>
    <col min="1027" max="1027" width="37.81640625" style="1" customWidth="1"/>
    <col min="1028" max="1028" width="37.453125" style="1" customWidth="1"/>
    <col min="1029" max="1029" width="18.54296875" style="1" customWidth="1"/>
    <col min="1030" max="1030" width="24" style="1" customWidth="1"/>
    <col min="1031" max="1280" width="11.453125" style="1"/>
    <col min="1281" max="1281" width="22.1796875" style="1" customWidth="1"/>
    <col min="1282" max="1282" width="22" style="1" customWidth="1"/>
    <col min="1283" max="1283" width="37.81640625" style="1" customWidth="1"/>
    <col min="1284" max="1284" width="37.453125" style="1" customWidth="1"/>
    <col min="1285" max="1285" width="18.54296875" style="1" customWidth="1"/>
    <col min="1286" max="1286" width="24" style="1" customWidth="1"/>
    <col min="1287" max="1536" width="11.453125" style="1"/>
    <col min="1537" max="1537" width="22.1796875" style="1" customWidth="1"/>
    <col min="1538" max="1538" width="22" style="1" customWidth="1"/>
    <col min="1539" max="1539" width="37.81640625" style="1" customWidth="1"/>
    <col min="1540" max="1540" width="37.453125" style="1" customWidth="1"/>
    <col min="1541" max="1541" width="18.54296875" style="1" customWidth="1"/>
    <col min="1542" max="1542" width="24" style="1" customWidth="1"/>
    <col min="1543" max="1792" width="11.453125" style="1"/>
    <col min="1793" max="1793" width="22.1796875" style="1" customWidth="1"/>
    <col min="1794" max="1794" width="22" style="1" customWidth="1"/>
    <col min="1795" max="1795" width="37.81640625" style="1" customWidth="1"/>
    <col min="1796" max="1796" width="37.453125" style="1" customWidth="1"/>
    <col min="1797" max="1797" width="18.54296875" style="1" customWidth="1"/>
    <col min="1798" max="1798" width="24" style="1" customWidth="1"/>
    <col min="1799" max="2048" width="11.453125" style="1"/>
    <col min="2049" max="2049" width="22.1796875" style="1" customWidth="1"/>
    <col min="2050" max="2050" width="22" style="1" customWidth="1"/>
    <col min="2051" max="2051" width="37.81640625" style="1" customWidth="1"/>
    <col min="2052" max="2052" width="37.453125" style="1" customWidth="1"/>
    <col min="2053" max="2053" width="18.54296875" style="1" customWidth="1"/>
    <col min="2054" max="2054" width="24" style="1" customWidth="1"/>
    <col min="2055" max="2304" width="11.453125" style="1"/>
    <col min="2305" max="2305" width="22.1796875" style="1" customWidth="1"/>
    <col min="2306" max="2306" width="22" style="1" customWidth="1"/>
    <col min="2307" max="2307" width="37.81640625" style="1" customWidth="1"/>
    <col min="2308" max="2308" width="37.453125" style="1" customWidth="1"/>
    <col min="2309" max="2309" width="18.54296875" style="1" customWidth="1"/>
    <col min="2310" max="2310" width="24" style="1" customWidth="1"/>
    <col min="2311" max="2560" width="11.453125" style="1"/>
    <col min="2561" max="2561" width="22.1796875" style="1" customWidth="1"/>
    <col min="2562" max="2562" width="22" style="1" customWidth="1"/>
    <col min="2563" max="2563" width="37.81640625" style="1" customWidth="1"/>
    <col min="2564" max="2564" width="37.453125" style="1" customWidth="1"/>
    <col min="2565" max="2565" width="18.54296875" style="1" customWidth="1"/>
    <col min="2566" max="2566" width="24" style="1" customWidth="1"/>
    <col min="2567" max="2816" width="11.453125" style="1"/>
    <col min="2817" max="2817" width="22.1796875" style="1" customWidth="1"/>
    <col min="2818" max="2818" width="22" style="1" customWidth="1"/>
    <col min="2819" max="2819" width="37.81640625" style="1" customWidth="1"/>
    <col min="2820" max="2820" width="37.453125" style="1" customWidth="1"/>
    <col min="2821" max="2821" width="18.54296875" style="1" customWidth="1"/>
    <col min="2822" max="2822" width="24" style="1" customWidth="1"/>
    <col min="2823" max="3072" width="11.453125" style="1"/>
    <col min="3073" max="3073" width="22.1796875" style="1" customWidth="1"/>
    <col min="3074" max="3074" width="22" style="1" customWidth="1"/>
    <col min="3075" max="3075" width="37.81640625" style="1" customWidth="1"/>
    <col min="3076" max="3076" width="37.453125" style="1" customWidth="1"/>
    <col min="3077" max="3077" width="18.54296875" style="1" customWidth="1"/>
    <col min="3078" max="3078" width="24" style="1" customWidth="1"/>
    <col min="3079" max="3328" width="11.453125" style="1"/>
    <col min="3329" max="3329" width="22.1796875" style="1" customWidth="1"/>
    <col min="3330" max="3330" width="22" style="1" customWidth="1"/>
    <col min="3331" max="3331" width="37.81640625" style="1" customWidth="1"/>
    <col min="3332" max="3332" width="37.453125" style="1" customWidth="1"/>
    <col min="3333" max="3333" width="18.54296875" style="1" customWidth="1"/>
    <col min="3334" max="3334" width="24" style="1" customWidth="1"/>
    <col min="3335" max="3584" width="11.453125" style="1"/>
    <col min="3585" max="3585" width="22.1796875" style="1" customWidth="1"/>
    <col min="3586" max="3586" width="22" style="1" customWidth="1"/>
    <col min="3587" max="3587" width="37.81640625" style="1" customWidth="1"/>
    <col min="3588" max="3588" width="37.453125" style="1" customWidth="1"/>
    <col min="3589" max="3589" width="18.54296875" style="1" customWidth="1"/>
    <col min="3590" max="3590" width="24" style="1" customWidth="1"/>
    <col min="3591" max="3840" width="11.453125" style="1"/>
    <col min="3841" max="3841" width="22.1796875" style="1" customWidth="1"/>
    <col min="3842" max="3842" width="22" style="1" customWidth="1"/>
    <col min="3843" max="3843" width="37.81640625" style="1" customWidth="1"/>
    <col min="3844" max="3844" width="37.453125" style="1" customWidth="1"/>
    <col min="3845" max="3845" width="18.54296875" style="1" customWidth="1"/>
    <col min="3846" max="3846" width="24" style="1" customWidth="1"/>
    <col min="3847" max="4096" width="11.453125" style="1"/>
    <col min="4097" max="4097" width="22.1796875" style="1" customWidth="1"/>
    <col min="4098" max="4098" width="22" style="1" customWidth="1"/>
    <col min="4099" max="4099" width="37.81640625" style="1" customWidth="1"/>
    <col min="4100" max="4100" width="37.453125" style="1" customWidth="1"/>
    <col min="4101" max="4101" width="18.54296875" style="1" customWidth="1"/>
    <col min="4102" max="4102" width="24" style="1" customWidth="1"/>
    <col min="4103" max="4352" width="11.453125" style="1"/>
    <col min="4353" max="4353" width="22.1796875" style="1" customWidth="1"/>
    <col min="4354" max="4354" width="22" style="1" customWidth="1"/>
    <col min="4355" max="4355" width="37.81640625" style="1" customWidth="1"/>
    <col min="4356" max="4356" width="37.453125" style="1" customWidth="1"/>
    <col min="4357" max="4357" width="18.54296875" style="1" customWidth="1"/>
    <col min="4358" max="4358" width="24" style="1" customWidth="1"/>
    <col min="4359" max="4608" width="11.453125" style="1"/>
    <col min="4609" max="4609" width="22.1796875" style="1" customWidth="1"/>
    <col min="4610" max="4610" width="22" style="1" customWidth="1"/>
    <col min="4611" max="4611" width="37.81640625" style="1" customWidth="1"/>
    <col min="4612" max="4612" width="37.453125" style="1" customWidth="1"/>
    <col min="4613" max="4613" width="18.54296875" style="1" customWidth="1"/>
    <col min="4614" max="4614" width="24" style="1" customWidth="1"/>
    <col min="4615" max="4864" width="11.453125" style="1"/>
    <col min="4865" max="4865" width="22.1796875" style="1" customWidth="1"/>
    <col min="4866" max="4866" width="22" style="1" customWidth="1"/>
    <col min="4867" max="4867" width="37.81640625" style="1" customWidth="1"/>
    <col min="4868" max="4868" width="37.453125" style="1" customWidth="1"/>
    <col min="4869" max="4869" width="18.54296875" style="1" customWidth="1"/>
    <col min="4870" max="4870" width="24" style="1" customWidth="1"/>
    <col min="4871" max="5120" width="11.453125" style="1"/>
    <col min="5121" max="5121" width="22.1796875" style="1" customWidth="1"/>
    <col min="5122" max="5122" width="22" style="1" customWidth="1"/>
    <col min="5123" max="5123" width="37.81640625" style="1" customWidth="1"/>
    <col min="5124" max="5124" width="37.453125" style="1" customWidth="1"/>
    <col min="5125" max="5125" width="18.54296875" style="1" customWidth="1"/>
    <col min="5126" max="5126" width="24" style="1" customWidth="1"/>
    <col min="5127" max="5376" width="11.453125" style="1"/>
    <col min="5377" max="5377" width="22.1796875" style="1" customWidth="1"/>
    <col min="5378" max="5378" width="22" style="1" customWidth="1"/>
    <col min="5379" max="5379" width="37.81640625" style="1" customWidth="1"/>
    <col min="5380" max="5380" width="37.453125" style="1" customWidth="1"/>
    <col min="5381" max="5381" width="18.54296875" style="1" customWidth="1"/>
    <col min="5382" max="5382" width="24" style="1" customWidth="1"/>
    <col min="5383" max="5632" width="11.453125" style="1"/>
    <col min="5633" max="5633" width="22.1796875" style="1" customWidth="1"/>
    <col min="5634" max="5634" width="22" style="1" customWidth="1"/>
    <col min="5635" max="5635" width="37.81640625" style="1" customWidth="1"/>
    <col min="5636" max="5636" width="37.453125" style="1" customWidth="1"/>
    <col min="5637" max="5637" width="18.54296875" style="1" customWidth="1"/>
    <col min="5638" max="5638" width="24" style="1" customWidth="1"/>
    <col min="5639" max="5888" width="11.453125" style="1"/>
    <col min="5889" max="5889" width="22.1796875" style="1" customWidth="1"/>
    <col min="5890" max="5890" width="22" style="1" customWidth="1"/>
    <col min="5891" max="5891" width="37.81640625" style="1" customWidth="1"/>
    <col min="5892" max="5892" width="37.453125" style="1" customWidth="1"/>
    <col min="5893" max="5893" width="18.54296875" style="1" customWidth="1"/>
    <col min="5894" max="5894" width="24" style="1" customWidth="1"/>
    <col min="5895" max="6144" width="11.453125" style="1"/>
    <col min="6145" max="6145" width="22.1796875" style="1" customWidth="1"/>
    <col min="6146" max="6146" width="22" style="1" customWidth="1"/>
    <col min="6147" max="6147" width="37.81640625" style="1" customWidth="1"/>
    <col min="6148" max="6148" width="37.453125" style="1" customWidth="1"/>
    <col min="6149" max="6149" width="18.54296875" style="1" customWidth="1"/>
    <col min="6150" max="6150" width="24" style="1" customWidth="1"/>
    <col min="6151" max="6400" width="11.453125" style="1"/>
    <col min="6401" max="6401" width="22.1796875" style="1" customWidth="1"/>
    <col min="6402" max="6402" width="22" style="1" customWidth="1"/>
    <col min="6403" max="6403" width="37.81640625" style="1" customWidth="1"/>
    <col min="6404" max="6404" width="37.453125" style="1" customWidth="1"/>
    <col min="6405" max="6405" width="18.54296875" style="1" customWidth="1"/>
    <col min="6406" max="6406" width="24" style="1" customWidth="1"/>
    <col min="6407" max="6656" width="11.453125" style="1"/>
    <col min="6657" max="6657" width="22.1796875" style="1" customWidth="1"/>
    <col min="6658" max="6658" width="22" style="1" customWidth="1"/>
    <col min="6659" max="6659" width="37.81640625" style="1" customWidth="1"/>
    <col min="6660" max="6660" width="37.453125" style="1" customWidth="1"/>
    <col min="6661" max="6661" width="18.54296875" style="1" customWidth="1"/>
    <col min="6662" max="6662" width="24" style="1" customWidth="1"/>
    <col min="6663" max="6912" width="11.453125" style="1"/>
    <col min="6913" max="6913" width="22.1796875" style="1" customWidth="1"/>
    <col min="6914" max="6914" width="22" style="1" customWidth="1"/>
    <col min="6915" max="6915" width="37.81640625" style="1" customWidth="1"/>
    <col min="6916" max="6916" width="37.453125" style="1" customWidth="1"/>
    <col min="6917" max="6917" width="18.54296875" style="1" customWidth="1"/>
    <col min="6918" max="6918" width="24" style="1" customWidth="1"/>
    <col min="6919" max="7168" width="11.453125" style="1"/>
    <col min="7169" max="7169" width="22.1796875" style="1" customWidth="1"/>
    <col min="7170" max="7170" width="22" style="1" customWidth="1"/>
    <col min="7171" max="7171" width="37.81640625" style="1" customWidth="1"/>
    <col min="7172" max="7172" width="37.453125" style="1" customWidth="1"/>
    <col min="7173" max="7173" width="18.54296875" style="1" customWidth="1"/>
    <col min="7174" max="7174" width="24" style="1" customWidth="1"/>
    <col min="7175" max="7424" width="11.453125" style="1"/>
    <col min="7425" max="7425" width="22.1796875" style="1" customWidth="1"/>
    <col min="7426" max="7426" width="22" style="1" customWidth="1"/>
    <col min="7427" max="7427" width="37.81640625" style="1" customWidth="1"/>
    <col min="7428" max="7428" width="37.453125" style="1" customWidth="1"/>
    <col min="7429" max="7429" width="18.54296875" style="1" customWidth="1"/>
    <col min="7430" max="7430" width="24" style="1" customWidth="1"/>
    <col min="7431" max="7680" width="11.453125" style="1"/>
    <col min="7681" max="7681" width="22.1796875" style="1" customWidth="1"/>
    <col min="7682" max="7682" width="22" style="1" customWidth="1"/>
    <col min="7683" max="7683" width="37.81640625" style="1" customWidth="1"/>
    <col min="7684" max="7684" width="37.453125" style="1" customWidth="1"/>
    <col min="7685" max="7685" width="18.54296875" style="1" customWidth="1"/>
    <col min="7686" max="7686" width="24" style="1" customWidth="1"/>
    <col min="7687" max="7936" width="11.453125" style="1"/>
    <col min="7937" max="7937" width="22.1796875" style="1" customWidth="1"/>
    <col min="7938" max="7938" width="22" style="1" customWidth="1"/>
    <col min="7939" max="7939" width="37.81640625" style="1" customWidth="1"/>
    <col min="7940" max="7940" width="37.453125" style="1" customWidth="1"/>
    <col min="7941" max="7941" width="18.54296875" style="1" customWidth="1"/>
    <col min="7942" max="7942" width="24" style="1" customWidth="1"/>
    <col min="7943" max="8192" width="11.453125" style="1"/>
    <col min="8193" max="8193" width="22.1796875" style="1" customWidth="1"/>
    <col min="8194" max="8194" width="22" style="1" customWidth="1"/>
    <col min="8195" max="8195" width="37.81640625" style="1" customWidth="1"/>
    <col min="8196" max="8196" width="37.453125" style="1" customWidth="1"/>
    <col min="8197" max="8197" width="18.54296875" style="1" customWidth="1"/>
    <col min="8198" max="8198" width="24" style="1" customWidth="1"/>
    <col min="8199" max="8448" width="11.453125" style="1"/>
    <col min="8449" max="8449" width="22.1796875" style="1" customWidth="1"/>
    <col min="8450" max="8450" width="22" style="1" customWidth="1"/>
    <col min="8451" max="8451" width="37.81640625" style="1" customWidth="1"/>
    <col min="8452" max="8452" width="37.453125" style="1" customWidth="1"/>
    <col min="8453" max="8453" width="18.54296875" style="1" customWidth="1"/>
    <col min="8454" max="8454" width="24" style="1" customWidth="1"/>
    <col min="8455" max="8704" width="11.453125" style="1"/>
    <col min="8705" max="8705" width="22.1796875" style="1" customWidth="1"/>
    <col min="8706" max="8706" width="22" style="1" customWidth="1"/>
    <col min="8707" max="8707" width="37.81640625" style="1" customWidth="1"/>
    <col min="8708" max="8708" width="37.453125" style="1" customWidth="1"/>
    <col min="8709" max="8709" width="18.54296875" style="1" customWidth="1"/>
    <col min="8710" max="8710" width="24" style="1" customWidth="1"/>
    <col min="8711" max="8960" width="11.453125" style="1"/>
    <col min="8961" max="8961" width="22.1796875" style="1" customWidth="1"/>
    <col min="8962" max="8962" width="22" style="1" customWidth="1"/>
    <col min="8963" max="8963" width="37.81640625" style="1" customWidth="1"/>
    <col min="8964" max="8964" width="37.453125" style="1" customWidth="1"/>
    <col min="8965" max="8965" width="18.54296875" style="1" customWidth="1"/>
    <col min="8966" max="8966" width="24" style="1" customWidth="1"/>
    <col min="8967" max="9216" width="11.453125" style="1"/>
    <col min="9217" max="9217" width="22.1796875" style="1" customWidth="1"/>
    <col min="9218" max="9218" width="22" style="1" customWidth="1"/>
    <col min="9219" max="9219" width="37.81640625" style="1" customWidth="1"/>
    <col min="9220" max="9220" width="37.453125" style="1" customWidth="1"/>
    <col min="9221" max="9221" width="18.54296875" style="1" customWidth="1"/>
    <col min="9222" max="9222" width="24" style="1" customWidth="1"/>
    <col min="9223" max="9472" width="11.453125" style="1"/>
    <col min="9473" max="9473" width="22.1796875" style="1" customWidth="1"/>
    <col min="9474" max="9474" width="22" style="1" customWidth="1"/>
    <col min="9475" max="9475" width="37.81640625" style="1" customWidth="1"/>
    <col min="9476" max="9476" width="37.453125" style="1" customWidth="1"/>
    <col min="9477" max="9477" width="18.54296875" style="1" customWidth="1"/>
    <col min="9478" max="9478" width="24" style="1" customWidth="1"/>
    <col min="9479" max="9728" width="11.453125" style="1"/>
    <col min="9729" max="9729" width="22.1796875" style="1" customWidth="1"/>
    <col min="9730" max="9730" width="22" style="1" customWidth="1"/>
    <col min="9731" max="9731" width="37.81640625" style="1" customWidth="1"/>
    <col min="9732" max="9732" width="37.453125" style="1" customWidth="1"/>
    <col min="9733" max="9733" width="18.54296875" style="1" customWidth="1"/>
    <col min="9734" max="9734" width="24" style="1" customWidth="1"/>
    <col min="9735" max="9984" width="11.453125" style="1"/>
    <col min="9985" max="9985" width="22.1796875" style="1" customWidth="1"/>
    <col min="9986" max="9986" width="22" style="1" customWidth="1"/>
    <col min="9987" max="9987" width="37.81640625" style="1" customWidth="1"/>
    <col min="9988" max="9988" width="37.453125" style="1" customWidth="1"/>
    <col min="9989" max="9989" width="18.54296875" style="1" customWidth="1"/>
    <col min="9990" max="9990" width="24" style="1" customWidth="1"/>
    <col min="9991" max="10240" width="11.453125" style="1"/>
    <col min="10241" max="10241" width="22.1796875" style="1" customWidth="1"/>
    <col min="10242" max="10242" width="22" style="1" customWidth="1"/>
    <col min="10243" max="10243" width="37.81640625" style="1" customWidth="1"/>
    <col min="10244" max="10244" width="37.453125" style="1" customWidth="1"/>
    <col min="10245" max="10245" width="18.54296875" style="1" customWidth="1"/>
    <col min="10246" max="10246" width="24" style="1" customWidth="1"/>
    <col min="10247" max="10496" width="11.453125" style="1"/>
    <col min="10497" max="10497" width="22.1796875" style="1" customWidth="1"/>
    <col min="10498" max="10498" width="22" style="1" customWidth="1"/>
    <col min="10499" max="10499" width="37.81640625" style="1" customWidth="1"/>
    <col min="10500" max="10500" width="37.453125" style="1" customWidth="1"/>
    <col min="10501" max="10501" width="18.54296875" style="1" customWidth="1"/>
    <col min="10502" max="10502" width="24" style="1" customWidth="1"/>
    <col min="10503" max="10752" width="11.453125" style="1"/>
    <col min="10753" max="10753" width="22.1796875" style="1" customWidth="1"/>
    <col min="10754" max="10754" width="22" style="1" customWidth="1"/>
    <col min="10755" max="10755" width="37.81640625" style="1" customWidth="1"/>
    <col min="10756" max="10756" width="37.453125" style="1" customWidth="1"/>
    <col min="10757" max="10757" width="18.54296875" style="1" customWidth="1"/>
    <col min="10758" max="10758" width="24" style="1" customWidth="1"/>
    <col min="10759" max="11008" width="11.453125" style="1"/>
    <col min="11009" max="11009" width="22.1796875" style="1" customWidth="1"/>
    <col min="11010" max="11010" width="22" style="1" customWidth="1"/>
    <col min="11011" max="11011" width="37.81640625" style="1" customWidth="1"/>
    <col min="11012" max="11012" width="37.453125" style="1" customWidth="1"/>
    <col min="11013" max="11013" width="18.54296875" style="1" customWidth="1"/>
    <col min="11014" max="11014" width="24" style="1" customWidth="1"/>
    <col min="11015" max="11264" width="11.453125" style="1"/>
    <col min="11265" max="11265" width="22.1796875" style="1" customWidth="1"/>
    <col min="11266" max="11266" width="22" style="1" customWidth="1"/>
    <col min="11267" max="11267" width="37.81640625" style="1" customWidth="1"/>
    <col min="11268" max="11268" width="37.453125" style="1" customWidth="1"/>
    <col min="11269" max="11269" width="18.54296875" style="1" customWidth="1"/>
    <col min="11270" max="11270" width="24" style="1" customWidth="1"/>
    <col min="11271" max="11520" width="11.453125" style="1"/>
    <col min="11521" max="11521" width="22.1796875" style="1" customWidth="1"/>
    <col min="11522" max="11522" width="22" style="1" customWidth="1"/>
    <col min="11523" max="11523" width="37.81640625" style="1" customWidth="1"/>
    <col min="11524" max="11524" width="37.453125" style="1" customWidth="1"/>
    <col min="11525" max="11525" width="18.54296875" style="1" customWidth="1"/>
    <col min="11526" max="11526" width="24" style="1" customWidth="1"/>
    <col min="11527" max="11776" width="11.453125" style="1"/>
    <col min="11777" max="11777" width="22.1796875" style="1" customWidth="1"/>
    <col min="11778" max="11778" width="22" style="1" customWidth="1"/>
    <col min="11779" max="11779" width="37.81640625" style="1" customWidth="1"/>
    <col min="11780" max="11780" width="37.453125" style="1" customWidth="1"/>
    <col min="11781" max="11781" width="18.54296875" style="1" customWidth="1"/>
    <col min="11782" max="11782" width="24" style="1" customWidth="1"/>
    <col min="11783" max="12032" width="11.453125" style="1"/>
    <col min="12033" max="12033" width="22.1796875" style="1" customWidth="1"/>
    <col min="12034" max="12034" width="22" style="1" customWidth="1"/>
    <col min="12035" max="12035" width="37.81640625" style="1" customWidth="1"/>
    <col min="12036" max="12036" width="37.453125" style="1" customWidth="1"/>
    <col min="12037" max="12037" width="18.54296875" style="1" customWidth="1"/>
    <col min="12038" max="12038" width="24" style="1" customWidth="1"/>
    <col min="12039" max="12288" width="11.453125" style="1"/>
    <col min="12289" max="12289" width="22.1796875" style="1" customWidth="1"/>
    <col min="12290" max="12290" width="22" style="1" customWidth="1"/>
    <col min="12291" max="12291" width="37.81640625" style="1" customWidth="1"/>
    <col min="12292" max="12292" width="37.453125" style="1" customWidth="1"/>
    <col min="12293" max="12293" width="18.54296875" style="1" customWidth="1"/>
    <col min="12294" max="12294" width="24" style="1" customWidth="1"/>
    <col min="12295" max="12544" width="11.453125" style="1"/>
    <col min="12545" max="12545" width="22.1796875" style="1" customWidth="1"/>
    <col min="12546" max="12546" width="22" style="1" customWidth="1"/>
    <col min="12547" max="12547" width="37.81640625" style="1" customWidth="1"/>
    <col min="12548" max="12548" width="37.453125" style="1" customWidth="1"/>
    <col min="12549" max="12549" width="18.54296875" style="1" customWidth="1"/>
    <col min="12550" max="12550" width="24" style="1" customWidth="1"/>
    <col min="12551" max="12800" width="11.453125" style="1"/>
    <col min="12801" max="12801" width="22.1796875" style="1" customWidth="1"/>
    <col min="12802" max="12802" width="22" style="1" customWidth="1"/>
    <col min="12803" max="12803" width="37.81640625" style="1" customWidth="1"/>
    <col min="12804" max="12804" width="37.453125" style="1" customWidth="1"/>
    <col min="12805" max="12805" width="18.54296875" style="1" customWidth="1"/>
    <col min="12806" max="12806" width="24" style="1" customWidth="1"/>
    <col min="12807" max="13056" width="11.453125" style="1"/>
    <col min="13057" max="13057" width="22.1796875" style="1" customWidth="1"/>
    <col min="13058" max="13058" width="22" style="1" customWidth="1"/>
    <col min="13059" max="13059" width="37.81640625" style="1" customWidth="1"/>
    <col min="13060" max="13060" width="37.453125" style="1" customWidth="1"/>
    <col min="13061" max="13061" width="18.54296875" style="1" customWidth="1"/>
    <col min="13062" max="13062" width="24" style="1" customWidth="1"/>
    <col min="13063" max="13312" width="11.453125" style="1"/>
    <col min="13313" max="13313" width="22.1796875" style="1" customWidth="1"/>
    <col min="13314" max="13314" width="22" style="1" customWidth="1"/>
    <col min="13315" max="13315" width="37.81640625" style="1" customWidth="1"/>
    <col min="13316" max="13316" width="37.453125" style="1" customWidth="1"/>
    <col min="13317" max="13317" width="18.54296875" style="1" customWidth="1"/>
    <col min="13318" max="13318" width="24" style="1" customWidth="1"/>
    <col min="13319" max="13568" width="11.453125" style="1"/>
    <col min="13569" max="13569" width="22.1796875" style="1" customWidth="1"/>
    <col min="13570" max="13570" width="22" style="1" customWidth="1"/>
    <col min="13571" max="13571" width="37.81640625" style="1" customWidth="1"/>
    <col min="13572" max="13572" width="37.453125" style="1" customWidth="1"/>
    <col min="13573" max="13573" width="18.54296875" style="1" customWidth="1"/>
    <col min="13574" max="13574" width="24" style="1" customWidth="1"/>
    <col min="13575" max="13824" width="11.453125" style="1"/>
    <col min="13825" max="13825" width="22.1796875" style="1" customWidth="1"/>
    <col min="13826" max="13826" width="22" style="1" customWidth="1"/>
    <col min="13827" max="13827" width="37.81640625" style="1" customWidth="1"/>
    <col min="13828" max="13828" width="37.453125" style="1" customWidth="1"/>
    <col min="13829" max="13829" width="18.54296875" style="1" customWidth="1"/>
    <col min="13830" max="13830" width="24" style="1" customWidth="1"/>
    <col min="13831" max="14080" width="11.453125" style="1"/>
    <col min="14081" max="14081" width="22.1796875" style="1" customWidth="1"/>
    <col min="14082" max="14082" width="22" style="1" customWidth="1"/>
    <col min="14083" max="14083" width="37.81640625" style="1" customWidth="1"/>
    <col min="14084" max="14084" width="37.453125" style="1" customWidth="1"/>
    <col min="14085" max="14085" width="18.54296875" style="1" customWidth="1"/>
    <col min="14086" max="14086" width="24" style="1" customWidth="1"/>
    <col min="14087" max="14336" width="11.453125" style="1"/>
    <col min="14337" max="14337" width="22.1796875" style="1" customWidth="1"/>
    <col min="14338" max="14338" width="22" style="1" customWidth="1"/>
    <col min="14339" max="14339" width="37.81640625" style="1" customWidth="1"/>
    <col min="14340" max="14340" width="37.453125" style="1" customWidth="1"/>
    <col min="14341" max="14341" width="18.54296875" style="1" customWidth="1"/>
    <col min="14342" max="14342" width="24" style="1" customWidth="1"/>
    <col min="14343" max="14592" width="11.453125" style="1"/>
    <col min="14593" max="14593" width="22.1796875" style="1" customWidth="1"/>
    <col min="14594" max="14594" width="22" style="1" customWidth="1"/>
    <col min="14595" max="14595" width="37.81640625" style="1" customWidth="1"/>
    <col min="14596" max="14596" width="37.453125" style="1" customWidth="1"/>
    <col min="14597" max="14597" width="18.54296875" style="1" customWidth="1"/>
    <col min="14598" max="14598" width="24" style="1" customWidth="1"/>
    <col min="14599" max="14848" width="11.453125" style="1"/>
    <col min="14849" max="14849" width="22.1796875" style="1" customWidth="1"/>
    <col min="14850" max="14850" width="22" style="1" customWidth="1"/>
    <col min="14851" max="14851" width="37.81640625" style="1" customWidth="1"/>
    <col min="14852" max="14852" width="37.453125" style="1" customWidth="1"/>
    <col min="14853" max="14853" width="18.54296875" style="1" customWidth="1"/>
    <col min="14854" max="14854" width="24" style="1" customWidth="1"/>
    <col min="14855" max="15104" width="11.453125" style="1"/>
    <col min="15105" max="15105" width="22.1796875" style="1" customWidth="1"/>
    <col min="15106" max="15106" width="22" style="1" customWidth="1"/>
    <col min="15107" max="15107" width="37.81640625" style="1" customWidth="1"/>
    <col min="15108" max="15108" width="37.453125" style="1" customWidth="1"/>
    <col min="15109" max="15109" width="18.54296875" style="1" customWidth="1"/>
    <col min="15110" max="15110" width="24" style="1" customWidth="1"/>
    <col min="15111" max="15360" width="11.453125" style="1"/>
    <col min="15361" max="15361" width="22.1796875" style="1" customWidth="1"/>
    <col min="15362" max="15362" width="22" style="1" customWidth="1"/>
    <col min="15363" max="15363" width="37.81640625" style="1" customWidth="1"/>
    <col min="15364" max="15364" width="37.453125" style="1" customWidth="1"/>
    <col min="15365" max="15365" width="18.54296875" style="1" customWidth="1"/>
    <col min="15366" max="15366" width="24" style="1" customWidth="1"/>
    <col min="15367" max="15616" width="11.453125" style="1"/>
    <col min="15617" max="15617" width="22.1796875" style="1" customWidth="1"/>
    <col min="15618" max="15618" width="22" style="1" customWidth="1"/>
    <col min="15619" max="15619" width="37.81640625" style="1" customWidth="1"/>
    <col min="15620" max="15620" width="37.453125" style="1" customWidth="1"/>
    <col min="15621" max="15621" width="18.54296875" style="1" customWidth="1"/>
    <col min="15622" max="15622" width="24" style="1" customWidth="1"/>
    <col min="15623" max="15872" width="11.453125" style="1"/>
    <col min="15873" max="15873" width="22.1796875" style="1" customWidth="1"/>
    <col min="15874" max="15874" width="22" style="1" customWidth="1"/>
    <col min="15875" max="15875" width="37.81640625" style="1" customWidth="1"/>
    <col min="15876" max="15876" width="37.453125" style="1" customWidth="1"/>
    <col min="15877" max="15877" width="18.54296875" style="1" customWidth="1"/>
    <col min="15878" max="15878" width="24" style="1" customWidth="1"/>
    <col min="15879" max="16128" width="11.453125" style="1"/>
    <col min="16129" max="16129" width="22.1796875" style="1" customWidth="1"/>
    <col min="16130" max="16130" width="22" style="1" customWidth="1"/>
    <col min="16131" max="16131" width="37.81640625" style="1" customWidth="1"/>
    <col min="16132" max="16132" width="37.453125" style="1" customWidth="1"/>
    <col min="16133" max="16133" width="18.54296875" style="1" customWidth="1"/>
    <col min="16134" max="16134" width="24" style="1" customWidth="1"/>
    <col min="16135" max="16384" width="11.453125" style="1"/>
  </cols>
  <sheetData>
    <row r="1" spans="1:12" ht="35" customHeight="1" thickBot="1" x14ac:dyDescent="0.4">
      <c r="A1" s="60"/>
      <c r="B1" s="60"/>
      <c r="C1" s="63" t="s">
        <v>64</v>
      </c>
      <c r="D1" s="64"/>
      <c r="E1" s="64"/>
      <c r="F1" s="65"/>
      <c r="G1" s="61" t="s">
        <v>37</v>
      </c>
      <c r="H1" s="61"/>
      <c r="I1" s="61"/>
    </row>
    <row r="2" spans="1:12" s="32" customFormat="1" ht="35" customHeight="1" thickBot="1" x14ac:dyDescent="0.4">
      <c r="A2" s="60"/>
      <c r="B2" s="60"/>
      <c r="C2" s="63" t="s">
        <v>65</v>
      </c>
      <c r="D2" s="64"/>
      <c r="E2" s="64"/>
      <c r="F2" s="65"/>
      <c r="G2" s="62" t="s">
        <v>77</v>
      </c>
      <c r="H2" s="61"/>
      <c r="I2" s="61"/>
      <c r="J2" s="33"/>
      <c r="K2" s="33"/>
      <c r="L2" s="33"/>
    </row>
    <row r="3" spans="1:12" s="32" customFormat="1" ht="35" customHeight="1" thickBot="1" x14ac:dyDescent="0.4">
      <c r="A3" s="60"/>
      <c r="B3" s="60"/>
      <c r="C3" s="63" t="s">
        <v>66</v>
      </c>
      <c r="D3" s="64"/>
      <c r="E3" s="64"/>
      <c r="F3" s="65"/>
      <c r="G3" s="61" t="s">
        <v>78</v>
      </c>
      <c r="H3" s="61"/>
      <c r="I3" s="61"/>
      <c r="J3" s="34"/>
      <c r="K3" s="34"/>
      <c r="L3" s="34"/>
    </row>
    <row r="5" spans="1:12" ht="5.25" customHeight="1" thickBot="1" x14ac:dyDescent="0.4"/>
    <row r="6" spans="1:12" ht="25.5" customHeight="1" x14ac:dyDescent="0.35">
      <c r="A6" s="155" t="s">
        <v>57</v>
      </c>
      <c r="B6" s="156"/>
      <c r="C6" s="156"/>
      <c r="D6" s="156"/>
      <c r="E6" s="156"/>
      <c r="F6" s="156"/>
      <c r="G6" s="156"/>
      <c r="H6" s="156"/>
      <c r="I6" s="157"/>
      <c r="J6" s="2"/>
    </row>
    <row r="7" spans="1:12" ht="20" x14ac:dyDescent="0.35">
      <c r="A7" s="158" t="s">
        <v>2</v>
      </c>
      <c r="B7" s="159"/>
      <c r="C7" s="159"/>
      <c r="D7" s="159"/>
      <c r="E7" s="159"/>
      <c r="F7" s="159"/>
      <c r="G7" s="159"/>
      <c r="H7" s="159"/>
      <c r="I7" s="160"/>
      <c r="J7" s="3"/>
      <c r="K7" s="4"/>
    </row>
    <row r="8" spans="1:12" ht="20.5" thickBot="1" x14ac:dyDescent="0.45">
      <c r="A8" s="161">
        <v>2024</v>
      </c>
      <c r="B8" s="162"/>
      <c r="C8" s="162"/>
      <c r="D8" s="162"/>
      <c r="E8" s="162"/>
      <c r="F8" s="162"/>
      <c r="G8" s="162"/>
      <c r="H8" s="162"/>
      <c r="I8" s="163"/>
      <c r="J8" s="5"/>
    </row>
    <row r="9" spans="1:12" ht="3.75" customHeight="1" thickBot="1" x14ac:dyDescent="0.4">
      <c r="A9" s="139"/>
      <c r="B9" s="139"/>
      <c r="C9" s="139"/>
      <c r="D9" s="139"/>
      <c r="E9" s="139"/>
      <c r="F9" s="139"/>
      <c r="G9" s="139"/>
    </row>
    <row r="10" spans="1:12" ht="57" customHeight="1" thickBot="1" x14ac:dyDescent="0.4">
      <c r="A10" s="140" t="s">
        <v>3</v>
      </c>
      <c r="B10" s="35" t="s">
        <v>4</v>
      </c>
      <c r="C10" s="36" t="s">
        <v>5</v>
      </c>
      <c r="D10" s="37" t="s">
        <v>6</v>
      </c>
      <c r="E10" s="35" t="s">
        <v>7</v>
      </c>
      <c r="F10" s="35" t="s">
        <v>8</v>
      </c>
      <c r="G10" s="35" t="s">
        <v>9</v>
      </c>
      <c r="H10" s="35" t="s">
        <v>10</v>
      </c>
      <c r="I10" s="38" t="s">
        <v>11</v>
      </c>
    </row>
    <row r="11" spans="1:12" ht="81" customHeight="1" thickBot="1" x14ac:dyDescent="0.4">
      <c r="A11" s="141"/>
      <c r="B11" s="142" t="s">
        <v>54</v>
      </c>
      <c r="C11" s="6" t="s">
        <v>58</v>
      </c>
      <c r="D11" s="7" t="s">
        <v>81</v>
      </c>
      <c r="E11" s="8" t="s">
        <v>59</v>
      </c>
      <c r="F11" s="39">
        <v>1</v>
      </c>
      <c r="G11" s="10">
        <v>2024</v>
      </c>
      <c r="H11" s="8" t="s">
        <v>108</v>
      </c>
      <c r="I11" s="11" t="s">
        <v>41</v>
      </c>
      <c r="J11" s="12"/>
      <c r="L11" s="12"/>
    </row>
    <row r="12" spans="1:12" ht="22.5" customHeight="1" thickBot="1" x14ac:dyDescent="0.4">
      <c r="A12" s="141"/>
      <c r="B12" s="143"/>
      <c r="C12" s="164" t="s">
        <v>12</v>
      </c>
      <c r="D12" s="165"/>
      <c r="E12" s="165"/>
      <c r="F12" s="165"/>
      <c r="G12" s="165"/>
      <c r="H12" s="165"/>
      <c r="I12" s="165"/>
      <c r="J12" s="13"/>
      <c r="L12" s="13"/>
    </row>
    <row r="13" spans="1:12" ht="36.5" thickBot="1" x14ac:dyDescent="0.4">
      <c r="A13" s="141"/>
      <c r="B13" s="144"/>
      <c r="C13" s="26" t="s">
        <v>13</v>
      </c>
      <c r="D13" s="26" t="s">
        <v>75</v>
      </c>
      <c r="E13" s="26" t="s">
        <v>96</v>
      </c>
      <c r="F13" s="145" t="s">
        <v>1</v>
      </c>
      <c r="G13" s="166"/>
      <c r="H13" s="145" t="s">
        <v>14</v>
      </c>
      <c r="I13" s="146"/>
      <c r="J13" s="14"/>
      <c r="L13" s="14"/>
    </row>
    <row r="14" spans="1:12" ht="23.25" customHeight="1" x14ac:dyDescent="0.35">
      <c r="A14" s="141"/>
      <c r="B14" s="144"/>
      <c r="C14" s="15" t="s">
        <v>15</v>
      </c>
      <c r="D14" s="30">
        <v>21</v>
      </c>
      <c r="E14" s="200">
        <v>57</v>
      </c>
      <c r="F14" s="203">
        <f>D17/E17</f>
        <v>1.0701754385964912</v>
      </c>
      <c r="G14" s="204"/>
      <c r="H14" s="209" t="str">
        <f>IF(F14&gt;=$F$11,"Si","No")</f>
        <v>Si</v>
      </c>
      <c r="I14" s="210"/>
      <c r="J14" s="12"/>
      <c r="L14" s="12"/>
    </row>
    <row r="15" spans="1:12" ht="23.25" customHeight="1" x14ac:dyDescent="0.35">
      <c r="A15" s="141"/>
      <c r="B15" s="144"/>
      <c r="C15" s="15" t="s">
        <v>16</v>
      </c>
      <c r="D15" s="31">
        <v>33</v>
      </c>
      <c r="E15" s="201"/>
      <c r="F15" s="205"/>
      <c r="G15" s="206"/>
      <c r="H15" s="211"/>
      <c r="I15" s="212"/>
      <c r="J15" s="12"/>
      <c r="L15" s="12"/>
    </row>
    <row r="16" spans="1:12" ht="23.25" customHeight="1" x14ac:dyDescent="0.35">
      <c r="A16" s="141"/>
      <c r="B16" s="144"/>
      <c r="C16" s="15" t="s">
        <v>17</v>
      </c>
      <c r="D16" s="31">
        <v>7</v>
      </c>
      <c r="E16" s="202"/>
      <c r="F16" s="205"/>
      <c r="G16" s="206"/>
      <c r="H16" s="211"/>
      <c r="I16" s="212"/>
      <c r="J16" s="12"/>
      <c r="L16" s="12"/>
    </row>
    <row r="17" spans="1:12" ht="23.25" customHeight="1" thickBot="1" x14ac:dyDescent="0.4">
      <c r="A17" s="141"/>
      <c r="B17" s="144"/>
      <c r="C17" s="29" t="s">
        <v>42</v>
      </c>
      <c r="D17" s="29">
        <f>SUM(D14:D16)</f>
        <v>61</v>
      </c>
      <c r="E17" s="29">
        <f>AVERAGE(E14:E16)</f>
        <v>57</v>
      </c>
      <c r="F17" s="207"/>
      <c r="G17" s="208"/>
      <c r="H17" s="213"/>
      <c r="I17" s="214"/>
      <c r="J17" s="12"/>
      <c r="L17" s="12"/>
    </row>
    <row r="18" spans="1:12" ht="23.25" customHeight="1" x14ac:dyDescent="0.35">
      <c r="A18" s="141"/>
      <c r="B18" s="144"/>
      <c r="C18" s="15" t="s">
        <v>18</v>
      </c>
      <c r="D18" s="31">
        <v>14</v>
      </c>
      <c r="E18" s="215">
        <v>57</v>
      </c>
      <c r="F18" s="203">
        <f>D21/E21</f>
        <v>0.49122807017543857</v>
      </c>
      <c r="G18" s="204"/>
      <c r="H18" s="218" t="str">
        <f>IF(F19&gt;=$F$11,"Si","No")</f>
        <v>No</v>
      </c>
      <c r="I18" s="219"/>
      <c r="J18" s="12"/>
      <c r="L18" s="12"/>
    </row>
    <row r="19" spans="1:12" ht="23.25" customHeight="1" x14ac:dyDescent="0.35">
      <c r="A19" s="141"/>
      <c r="B19" s="144"/>
      <c r="C19" s="15" t="s">
        <v>19</v>
      </c>
      <c r="D19" s="31">
        <v>8</v>
      </c>
      <c r="E19" s="216"/>
      <c r="F19" s="205"/>
      <c r="G19" s="206"/>
      <c r="H19" s="220"/>
      <c r="I19" s="221"/>
      <c r="J19" s="12"/>
      <c r="L19" s="12"/>
    </row>
    <row r="20" spans="1:12" ht="23.25" customHeight="1" x14ac:dyDescent="0.35">
      <c r="A20" s="141"/>
      <c r="B20" s="144"/>
      <c r="C20" s="15" t="s">
        <v>20</v>
      </c>
      <c r="D20" s="31">
        <v>6</v>
      </c>
      <c r="E20" s="217"/>
      <c r="F20" s="205"/>
      <c r="G20" s="206"/>
      <c r="H20" s="220"/>
      <c r="I20" s="221"/>
      <c r="J20" s="12"/>
      <c r="L20" s="12"/>
    </row>
    <row r="21" spans="1:12" ht="23.25" customHeight="1" thickBot="1" x14ac:dyDescent="0.4">
      <c r="A21" s="141"/>
      <c r="B21" s="144"/>
      <c r="C21" s="28" t="s">
        <v>43</v>
      </c>
      <c r="D21" s="29">
        <f>SUM(D18:D20)</f>
        <v>28</v>
      </c>
      <c r="E21" s="29">
        <f>AVERAGE(E18:E20)</f>
        <v>57</v>
      </c>
      <c r="F21" s="207"/>
      <c r="G21" s="208"/>
      <c r="H21" s="222"/>
      <c r="I21" s="223"/>
      <c r="J21" s="12"/>
      <c r="L21" s="12"/>
    </row>
    <row r="22" spans="1:12" ht="23.25" customHeight="1" x14ac:dyDescent="0.35">
      <c r="A22" s="141"/>
      <c r="B22" s="144"/>
      <c r="C22" s="15" t="s">
        <v>21</v>
      </c>
      <c r="D22" s="30">
        <v>26</v>
      </c>
      <c r="E22" s="200">
        <v>57</v>
      </c>
      <c r="F22" s="203">
        <f>D25/E25</f>
        <v>0.68421052631578949</v>
      </c>
      <c r="G22" s="204"/>
      <c r="H22" s="218" t="str">
        <f>IF(F23&gt;=$F$11,"Si","No")</f>
        <v>No</v>
      </c>
      <c r="I22" s="219"/>
      <c r="J22" s="12"/>
      <c r="L22" s="12"/>
    </row>
    <row r="23" spans="1:12" ht="23.25" customHeight="1" x14ac:dyDescent="0.35">
      <c r="A23" s="141"/>
      <c r="B23" s="144"/>
      <c r="C23" s="15" t="s">
        <v>22</v>
      </c>
      <c r="D23" s="30">
        <v>5</v>
      </c>
      <c r="E23" s="201"/>
      <c r="F23" s="205"/>
      <c r="G23" s="206"/>
      <c r="H23" s="220"/>
      <c r="I23" s="221"/>
      <c r="J23" s="12"/>
      <c r="L23" s="12"/>
    </row>
    <row r="24" spans="1:12" ht="23.25" customHeight="1" x14ac:dyDescent="0.35">
      <c r="A24" s="141"/>
      <c r="B24" s="144"/>
      <c r="C24" s="15" t="s">
        <v>35</v>
      </c>
      <c r="D24" s="30">
        <v>8</v>
      </c>
      <c r="E24" s="202"/>
      <c r="F24" s="205"/>
      <c r="G24" s="206"/>
      <c r="H24" s="220"/>
      <c r="I24" s="221"/>
      <c r="J24" s="12"/>
      <c r="L24" s="12"/>
    </row>
    <row r="25" spans="1:12" ht="23.25" customHeight="1" thickBot="1" x14ac:dyDescent="0.4">
      <c r="A25" s="141"/>
      <c r="B25" s="144"/>
      <c r="C25" s="27" t="s">
        <v>45</v>
      </c>
      <c r="D25" s="29">
        <f>SUM(D22:D24)</f>
        <v>39</v>
      </c>
      <c r="E25" s="29">
        <f>AVERAGE(E22:E24)</f>
        <v>57</v>
      </c>
      <c r="F25" s="207"/>
      <c r="G25" s="208"/>
      <c r="H25" s="222"/>
      <c r="I25" s="223"/>
      <c r="J25" s="12"/>
      <c r="L25" s="12"/>
    </row>
    <row r="26" spans="1:12" ht="23.25" customHeight="1" x14ac:dyDescent="0.35">
      <c r="A26" s="141"/>
      <c r="B26" s="144"/>
      <c r="C26" s="15" t="s">
        <v>23</v>
      </c>
      <c r="D26" s="30">
        <v>16</v>
      </c>
      <c r="E26" s="200">
        <v>57</v>
      </c>
      <c r="F26" s="203">
        <f>D29/E29</f>
        <v>0.50877192982456143</v>
      </c>
      <c r="G26" s="204"/>
      <c r="H26" s="218" t="str">
        <f>IF(F27&gt;=$F$11,"Si","No")</f>
        <v>No</v>
      </c>
      <c r="I26" s="219"/>
      <c r="J26" s="17"/>
      <c r="L26" s="17"/>
    </row>
    <row r="27" spans="1:12" ht="23.25" customHeight="1" x14ac:dyDescent="0.35">
      <c r="A27" s="141"/>
      <c r="B27" s="144"/>
      <c r="C27" s="15" t="s">
        <v>24</v>
      </c>
      <c r="D27" s="31">
        <v>7</v>
      </c>
      <c r="E27" s="201"/>
      <c r="F27" s="205"/>
      <c r="G27" s="206"/>
      <c r="H27" s="220"/>
      <c r="I27" s="221"/>
      <c r="J27" s="17"/>
      <c r="L27" s="17"/>
    </row>
    <row r="28" spans="1:12" ht="23.25" customHeight="1" x14ac:dyDescent="0.35">
      <c r="A28" s="141"/>
      <c r="B28" s="144"/>
      <c r="C28" s="15" t="s">
        <v>25</v>
      </c>
      <c r="D28" s="16">
        <v>6</v>
      </c>
      <c r="E28" s="202"/>
      <c r="F28" s="205"/>
      <c r="G28" s="206"/>
      <c r="H28" s="220"/>
      <c r="I28" s="221"/>
      <c r="J28" s="17"/>
      <c r="L28" s="17"/>
    </row>
    <row r="29" spans="1:12" ht="23.25" customHeight="1" thickBot="1" x14ac:dyDescent="0.4">
      <c r="A29" s="141"/>
      <c r="B29" s="144"/>
      <c r="C29" s="27" t="s">
        <v>44</v>
      </c>
      <c r="D29" s="29">
        <f>SUM(D26:D28)</f>
        <v>29</v>
      </c>
      <c r="E29" s="29">
        <f>AVERAGE(E26:E28)</f>
        <v>57</v>
      </c>
      <c r="F29" s="207"/>
      <c r="G29" s="208"/>
      <c r="H29" s="222"/>
      <c r="I29" s="223"/>
      <c r="J29" s="17"/>
      <c r="L29" s="17"/>
    </row>
    <row r="30" spans="1:12" ht="23.25" customHeight="1" thickBot="1" x14ac:dyDescent="0.4">
      <c r="A30" s="141"/>
      <c r="B30" s="143"/>
      <c r="C30" s="24" t="s">
        <v>26</v>
      </c>
      <c r="D30" s="25">
        <f>AVERAGE(D17,D21,D25,D29)</f>
        <v>39.25</v>
      </c>
      <c r="E30" s="25">
        <f>AVERAGE(E17,E21,E25,E29)</f>
        <v>57</v>
      </c>
      <c r="F30" s="190">
        <f t="shared" ref="F30" si="0">D30/E30</f>
        <v>0.68859649122807021</v>
      </c>
      <c r="G30" s="193"/>
      <c r="H30" s="114" t="str">
        <f t="shared" ref="H30" si="1">IF(F30&gt;=$F$11,"Si","No")</f>
        <v>No</v>
      </c>
      <c r="I30" s="115"/>
      <c r="J30" s="17"/>
      <c r="L30" s="17"/>
    </row>
    <row r="31" spans="1:12" ht="4.5" customHeight="1" thickBot="1" x14ac:dyDescent="0.4">
      <c r="A31" s="85"/>
      <c r="B31" s="86"/>
      <c r="C31" s="87"/>
      <c r="D31" s="87"/>
      <c r="E31" s="87"/>
      <c r="F31" s="88"/>
      <c r="G31" s="88"/>
      <c r="H31" s="17"/>
      <c r="I31" s="17"/>
      <c r="J31" s="17"/>
      <c r="L31" s="17"/>
    </row>
    <row r="32" spans="1:12" ht="21.75" customHeight="1" x14ac:dyDescent="0.35">
      <c r="A32" s="118" t="s">
        <v>27</v>
      </c>
      <c r="B32" s="119"/>
      <c r="C32" s="130"/>
      <c r="D32" s="131"/>
      <c r="E32" s="131"/>
      <c r="F32" s="131"/>
      <c r="G32" s="131"/>
      <c r="H32" s="131"/>
      <c r="I32" s="132"/>
      <c r="J32" s="12"/>
      <c r="L32" s="12"/>
    </row>
    <row r="33" spans="1:9" ht="21.75" customHeight="1" x14ac:dyDescent="0.35">
      <c r="A33" s="120"/>
      <c r="B33" s="121"/>
      <c r="C33" s="133"/>
      <c r="D33" s="134"/>
      <c r="E33" s="134"/>
      <c r="F33" s="134"/>
      <c r="G33" s="134"/>
      <c r="H33" s="134"/>
      <c r="I33" s="135"/>
    </row>
    <row r="34" spans="1:9" ht="21.75" customHeight="1" x14ac:dyDescent="0.35">
      <c r="A34" s="120"/>
      <c r="B34" s="121"/>
      <c r="C34" s="133"/>
      <c r="D34" s="134"/>
      <c r="E34" s="134"/>
      <c r="F34" s="134"/>
      <c r="G34" s="134"/>
      <c r="H34" s="134"/>
      <c r="I34" s="135"/>
    </row>
    <row r="35" spans="1:9" ht="21.75" customHeight="1" x14ac:dyDescent="0.35">
      <c r="A35" s="120"/>
      <c r="B35" s="121"/>
      <c r="C35" s="133"/>
      <c r="D35" s="134"/>
      <c r="E35" s="134"/>
      <c r="F35" s="134"/>
      <c r="G35" s="134"/>
      <c r="H35" s="134"/>
      <c r="I35" s="135"/>
    </row>
    <row r="36" spans="1:9" ht="21.75" customHeight="1" x14ac:dyDescent="0.35">
      <c r="A36" s="120"/>
      <c r="B36" s="121"/>
      <c r="C36" s="133"/>
      <c r="D36" s="134"/>
      <c r="E36" s="134"/>
      <c r="F36" s="134"/>
      <c r="G36" s="134"/>
      <c r="H36" s="134"/>
      <c r="I36" s="135"/>
    </row>
    <row r="37" spans="1:9" ht="21.75" customHeight="1" x14ac:dyDescent="0.35">
      <c r="A37" s="120"/>
      <c r="B37" s="121"/>
      <c r="C37" s="133"/>
      <c r="D37" s="134"/>
      <c r="E37" s="134"/>
      <c r="F37" s="134"/>
      <c r="G37" s="134"/>
      <c r="H37" s="134"/>
      <c r="I37" s="135"/>
    </row>
    <row r="38" spans="1:9" ht="21.75" customHeight="1" x14ac:dyDescent="0.35">
      <c r="A38" s="120"/>
      <c r="B38" s="121"/>
      <c r="C38" s="133"/>
      <c r="D38" s="134"/>
      <c r="E38" s="134"/>
      <c r="F38" s="134"/>
      <c r="G38" s="134"/>
      <c r="H38" s="134"/>
      <c r="I38" s="135"/>
    </row>
    <row r="39" spans="1:9" ht="21.75" customHeight="1" x14ac:dyDescent="0.35">
      <c r="A39" s="120"/>
      <c r="B39" s="121"/>
      <c r="C39" s="133"/>
      <c r="D39" s="134"/>
      <c r="E39" s="134"/>
      <c r="F39" s="134"/>
      <c r="G39" s="134"/>
      <c r="H39" s="134"/>
      <c r="I39" s="135"/>
    </row>
    <row r="40" spans="1:9" ht="21.75" customHeight="1" x14ac:dyDescent="0.35">
      <c r="A40" s="120"/>
      <c r="B40" s="121"/>
      <c r="C40" s="133"/>
      <c r="D40" s="134"/>
      <c r="E40" s="134"/>
      <c r="F40" s="134"/>
      <c r="G40" s="134"/>
      <c r="H40" s="134"/>
      <c r="I40" s="135"/>
    </row>
    <row r="41" spans="1:9" ht="21.75" customHeight="1" x14ac:dyDescent="0.35">
      <c r="A41" s="120"/>
      <c r="B41" s="121"/>
      <c r="C41" s="133"/>
      <c r="D41" s="134"/>
      <c r="E41" s="134"/>
      <c r="F41" s="134"/>
      <c r="G41" s="134"/>
      <c r="H41" s="134"/>
      <c r="I41" s="135"/>
    </row>
    <row r="42" spans="1:9" ht="21.75" customHeight="1" x14ac:dyDescent="0.35">
      <c r="A42" s="120"/>
      <c r="B42" s="121"/>
      <c r="C42" s="133"/>
      <c r="D42" s="134"/>
      <c r="E42" s="134"/>
      <c r="F42" s="134"/>
      <c r="G42" s="134"/>
      <c r="H42" s="134"/>
      <c r="I42" s="135"/>
    </row>
    <row r="43" spans="1:9" ht="21.75" customHeight="1" x14ac:dyDescent="0.35">
      <c r="A43" s="120"/>
      <c r="B43" s="121"/>
      <c r="C43" s="133"/>
      <c r="D43" s="134"/>
      <c r="E43" s="134"/>
      <c r="F43" s="134"/>
      <c r="G43" s="134"/>
      <c r="H43" s="134"/>
      <c r="I43" s="135"/>
    </row>
    <row r="44" spans="1:9" ht="21.75" customHeight="1" x14ac:dyDescent="0.35">
      <c r="A44" s="120"/>
      <c r="B44" s="121"/>
      <c r="C44" s="133"/>
      <c r="D44" s="134"/>
      <c r="E44" s="134"/>
      <c r="F44" s="134"/>
      <c r="G44" s="134"/>
      <c r="H44" s="134"/>
      <c r="I44" s="135"/>
    </row>
    <row r="45" spans="1:9" ht="21.75" customHeight="1" x14ac:dyDescent="0.35">
      <c r="A45" s="120"/>
      <c r="B45" s="121"/>
      <c r="C45" s="133"/>
      <c r="D45" s="134"/>
      <c r="E45" s="134"/>
      <c r="F45" s="134"/>
      <c r="G45" s="134"/>
      <c r="H45" s="134"/>
      <c r="I45" s="135"/>
    </row>
    <row r="46" spans="1:9" ht="21.75" customHeight="1" x14ac:dyDescent="0.35">
      <c r="A46" s="120"/>
      <c r="B46" s="121"/>
      <c r="C46" s="133"/>
      <c r="D46" s="134"/>
      <c r="E46" s="134"/>
      <c r="F46" s="134"/>
      <c r="G46" s="134"/>
      <c r="H46" s="134"/>
      <c r="I46" s="135"/>
    </row>
    <row r="47" spans="1:9" ht="21.75" customHeight="1" thickBot="1" x14ac:dyDescent="0.4">
      <c r="A47" s="122"/>
      <c r="B47" s="123"/>
      <c r="C47" s="136"/>
      <c r="D47" s="137"/>
      <c r="E47" s="137"/>
      <c r="F47" s="137"/>
      <c r="G47" s="137"/>
      <c r="H47" s="137"/>
      <c r="I47" s="138"/>
    </row>
    <row r="48" spans="1:9" ht="4.5" customHeight="1" thickBot="1" x14ac:dyDescent="0.4">
      <c r="A48" s="89"/>
      <c r="B48" s="90"/>
      <c r="C48" s="91"/>
      <c r="D48" s="91"/>
      <c r="E48" s="91"/>
      <c r="F48" s="91"/>
      <c r="G48" s="91"/>
    </row>
    <row r="49" spans="1:9" ht="27" customHeight="1" thickBot="1" x14ac:dyDescent="0.4">
      <c r="A49" s="70" t="s">
        <v>28</v>
      </c>
      <c r="B49" s="71"/>
      <c r="C49" s="71"/>
      <c r="D49" s="71"/>
      <c r="E49" s="71"/>
      <c r="F49" s="71"/>
      <c r="G49" s="71"/>
      <c r="H49" s="71"/>
      <c r="I49" s="72"/>
    </row>
    <row r="50" spans="1:9" ht="26.25" customHeight="1" thickBot="1" x14ac:dyDescent="0.4">
      <c r="A50" s="73" t="s">
        <v>29</v>
      </c>
      <c r="B50" s="74"/>
      <c r="C50" s="75"/>
      <c r="D50" s="73" t="s">
        <v>30</v>
      </c>
      <c r="E50" s="74"/>
      <c r="F50" s="74"/>
      <c r="G50" s="74"/>
      <c r="H50" s="74"/>
      <c r="I50" s="75"/>
    </row>
    <row r="51" spans="1:9" ht="54" customHeight="1" thickBot="1" x14ac:dyDescent="0.4">
      <c r="A51" s="104" t="s">
        <v>42</v>
      </c>
      <c r="B51" s="105"/>
      <c r="C51" s="106"/>
      <c r="D51" s="76" t="s">
        <v>109</v>
      </c>
      <c r="E51" s="77"/>
      <c r="F51" s="77"/>
      <c r="G51" s="77"/>
      <c r="H51" s="77"/>
      <c r="I51" s="78"/>
    </row>
    <row r="52" spans="1:9" ht="54" customHeight="1" thickBot="1" x14ac:dyDescent="0.4">
      <c r="A52" s="104" t="s">
        <v>79</v>
      </c>
      <c r="B52" s="105"/>
      <c r="C52" s="106"/>
      <c r="D52" s="76" t="s">
        <v>110</v>
      </c>
      <c r="E52" s="77"/>
      <c r="F52" s="77"/>
      <c r="G52" s="77"/>
      <c r="H52" s="77"/>
      <c r="I52" s="78"/>
    </row>
    <row r="53" spans="1:9" ht="54" customHeight="1" thickBot="1" x14ac:dyDescent="0.4">
      <c r="A53" s="104" t="s">
        <v>80</v>
      </c>
      <c r="B53" s="105"/>
      <c r="C53" s="106"/>
      <c r="D53" s="76" t="s">
        <v>111</v>
      </c>
      <c r="E53" s="77"/>
      <c r="F53" s="77"/>
      <c r="G53" s="77"/>
      <c r="H53" s="77"/>
      <c r="I53" s="78"/>
    </row>
    <row r="54" spans="1:9" ht="54.75" customHeight="1" thickBot="1" x14ac:dyDescent="0.4">
      <c r="A54" s="104" t="s">
        <v>44</v>
      </c>
      <c r="B54" s="105"/>
      <c r="C54" s="106"/>
      <c r="D54" s="76" t="s">
        <v>112</v>
      </c>
      <c r="E54" s="77"/>
      <c r="F54" s="77"/>
      <c r="G54" s="77"/>
      <c r="H54" s="77"/>
      <c r="I54" s="78"/>
    </row>
    <row r="55" spans="1:9" ht="4.5" customHeight="1" thickBot="1" x14ac:dyDescent="0.4">
      <c r="A55" s="116"/>
      <c r="B55" s="117"/>
      <c r="C55" s="117"/>
      <c r="D55" s="117"/>
      <c r="E55" s="117"/>
      <c r="F55" s="117"/>
      <c r="G55" s="117"/>
      <c r="I55" s="18"/>
    </row>
    <row r="56" spans="1:9" s="19" customFormat="1" ht="28.5" customHeight="1" thickBot="1" x14ac:dyDescent="0.4">
      <c r="A56" s="107" t="s">
        <v>36</v>
      </c>
      <c r="B56" s="108"/>
      <c r="C56" s="108"/>
      <c r="D56" s="108"/>
      <c r="E56" s="108"/>
      <c r="F56" s="108"/>
      <c r="G56" s="108"/>
      <c r="H56" s="108"/>
      <c r="I56" s="109"/>
    </row>
    <row r="57" spans="1:9" s="19" customFormat="1" ht="36" customHeight="1" x14ac:dyDescent="0.35">
      <c r="A57" s="196" t="s">
        <v>30</v>
      </c>
      <c r="B57" s="197"/>
      <c r="C57" s="198" t="s">
        <v>31</v>
      </c>
      <c r="D57" s="199"/>
      <c r="E57" s="196" t="s">
        <v>0</v>
      </c>
      <c r="F57" s="197"/>
      <c r="G57" s="21" t="s">
        <v>32</v>
      </c>
      <c r="H57" s="22" t="s">
        <v>33</v>
      </c>
      <c r="I57" s="23" t="s">
        <v>34</v>
      </c>
    </row>
    <row r="58" spans="1:9" s="19" customFormat="1" ht="131.5" customHeight="1" x14ac:dyDescent="0.35">
      <c r="A58" s="194" t="s">
        <v>109</v>
      </c>
      <c r="B58" s="194"/>
      <c r="C58" s="195" t="s">
        <v>113</v>
      </c>
      <c r="D58" s="195"/>
      <c r="E58" s="195" t="s">
        <v>89</v>
      </c>
      <c r="F58" s="195"/>
      <c r="G58" s="45" t="s">
        <v>89</v>
      </c>
      <c r="H58" s="42" t="s">
        <v>89</v>
      </c>
      <c r="I58" s="43" t="s">
        <v>89</v>
      </c>
    </row>
    <row r="59" spans="1:9" s="19" customFormat="1" ht="140.5" customHeight="1" x14ac:dyDescent="0.35">
      <c r="A59" s="194" t="s">
        <v>110</v>
      </c>
      <c r="B59" s="194"/>
      <c r="C59" s="195" t="s">
        <v>113</v>
      </c>
      <c r="D59" s="195"/>
      <c r="E59" s="195" t="s">
        <v>89</v>
      </c>
      <c r="F59" s="195"/>
      <c r="G59" s="45" t="s">
        <v>89</v>
      </c>
      <c r="H59" s="42" t="s">
        <v>89</v>
      </c>
      <c r="I59" s="43" t="s">
        <v>89</v>
      </c>
    </row>
    <row r="60" spans="1:9" s="19" customFormat="1" ht="109.5" customHeight="1" x14ac:dyDescent="0.35">
      <c r="A60" s="194" t="s">
        <v>111</v>
      </c>
      <c r="B60" s="194"/>
      <c r="C60" s="195" t="s">
        <v>113</v>
      </c>
      <c r="D60" s="195"/>
      <c r="E60" s="195" t="s">
        <v>89</v>
      </c>
      <c r="F60" s="195"/>
      <c r="G60" s="45" t="s">
        <v>89</v>
      </c>
      <c r="H60" s="42" t="s">
        <v>89</v>
      </c>
      <c r="I60" s="43" t="s">
        <v>89</v>
      </c>
    </row>
    <row r="61" spans="1:9" ht="103" customHeight="1" x14ac:dyDescent="0.35">
      <c r="A61" s="194" t="s">
        <v>154</v>
      </c>
      <c r="B61" s="194"/>
      <c r="C61" s="195" t="s">
        <v>113</v>
      </c>
      <c r="D61" s="195"/>
      <c r="E61" s="195" t="s">
        <v>89</v>
      </c>
      <c r="F61" s="195"/>
      <c r="G61" s="45" t="s">
        <v>89</v>
      </c>
      <c r="H61" s="42" t="s">
        <v>89</v>
      </c>
      <c r="I61" s="43" t="s">
        <v>89</v>
      </c>
    </row>
  </sheetData>
  <mergeCells count="62">
    <mergeCell ref="H22:I25"/>
    <mergeCell ref="E26:E28"/>
    <mergeCell ref="H26:I29"/>
    <mergeCell ref="F26:G29"/>
    <mergeCell ref="A6:I6"/>
    <mergeCell ref="A1:B3"/>
    <mergeCell ref="G1:I1"/>
    <mergeCell ref="G2:I2"/>
    <mergeCell ref="G3:I3"/>
    <mergeCell ref="C1:F1"/>
    <mergeCell ref="C2:F2"/>
    <mergeCell ref="C3:F3"/>
    <mergeCell ref="A7:I7"/>
    <mergeCell ref="A8:I8"/>
    <mergeCell ref="A9:G9"/>
    <mergeCell ref="A10:A30"/>
    <mergeCell ref="B11:B30"/>
    <mergeCell ref="C12:I12"/>
    <mergeCell ref="F13:G13"/>
    <mergeCell ref="H13:I13"/>
    <mergeCell ref="E14:E16"/>
    <mergeCell ref="F14:G17"/>
    <mergeCell ref="H14:I17"/>
    <mergeCell ref="E18:E20"/>
    <mergeCell ref="F18:G21"/>
    <mergeCell ref="H18:I21"/>
    <mergeCell ref="E22:E24"/>
    <mergeCell ref="F22:G25"/>
    <mergeCell ref="A53:C53"/>
    <mergeCell ref="D52:I52"/>
    <mergeCell ref="D53:I53"/>
    <mergeCell ref="F30:G30"/>
    <mergeCell ref="H30:I30"/>
    <mergeCell ref="A31:G31"/>
    <mergeCell ref="A32:B47"/>
    <mergeCell ref="C32:I47"/>
    <mergeCell ref="A52:C52"/>
    <mergeCell ref="A48:G48"/>
    <mergeCell ref="A49:I49"/>
    <mergeCell ref="A50:C50"/>
    <mergeCell ref="D50:I50"/>
    <mergeCell ref="A51:C51"/>
    <mergeCell ref="D51:I51"/>
    <mergeCell ref="A61:B61"/>
    <mergeCell ref="C61:D61"/>
    <mergeCell ref="E61:F61"/>
    <mergeCell ref="A59:B59"/>
    <mergeCell ref="C60:D60"/>
    <mergeCell ref="E59:F59"/>
    <mergeCell ref="A60:B60"/>
    <mergeCell ref="E60:F60"/>
    <mergeCell ref="C59:D59"/>
    <mergeCell ref="A58:B58"/>
    <mergeCell ref="C58:D58"/>
    <mergeCell ref="E58:F58"/>
    <mergeCell ref="A54:C54"/>
    <mergeCell ref="D54:I54"/>
    <mergeCell ref="A55:G55"/>
    <mergeCell ref="A56:I56"/>
    <mergeCell ref="A57:B57"/>
    <mergeCell ref="C57:D57"/>
    <mergeCell ref="E57:F57"/>
  </mergeCells>
  <conditionalFormatting sqref="G10:G11 J12:J14 J32 L12:L14 L32 H18 H22 H30 H26">
    <cfRule type="colorScale" priority="17">
      <colorScale>
        <cfvo type="formula" val="Si"/>
        <cfvo type="formula" val="No"/>
        <color rgb="FFFF7128"/>
        <color rgb="FFFFEF9C"/>
      </colorScale>
    </cfRule>
  </conditionalFormatting>
  <conditionalFormatting sqref="G11:H11 H14 H18 H22 H26 H30">
    <cfRule type="containsText" dxfId="25" priority="7" operator="containsText" text="No">
      <formula>NOT(ISERROR(SEARCH("No",G11)))</formula>
    </cfRule>
    <cfRule type="containsText" dxfId="24" priority="8" operator="containsText" text="Si">
      <formula>NOT(ISERROR(SEARCH("Si",G11)))</formula>
    </cfRule>
  </conditionalFormatting>
  <conditionalFormatting sqref="H10">
    <cfRule type="colorScale" priority="10">
      <colorScale>
        <cfvo type="formula" val="Si"/>
        <cfvo type="formula" val="No"/>
        <color rgb="FFFF7128"/>
        <color rgb="FFFFEF9C"/>
      </colorScale>
    </cfRule>
  </conditionalFormatting>
  <conditionalFormatting sqref="H11">
    <cfRule type="colorScale" priority="9">
      <colorScale>
        <cfvo type="formula" val="Si"/>
        <cfvo type="formula" val="No"/>
        <color rgb="FFFF7128"/>
        <color rgb="FFFFEF9C"/>
      </colorScale>
    </cfRule>
  </conditionalFormatting>
  <conditionalFormatting sqref="H14">
    <cfRule type="colorScale" priority="6">
      <colorScale>
        <cfvo type="formula" val="Si"/>
        <cfvo type="formula" val="No"/>
        <color rgb="FFFF7128"/>
        <color rgb="FFFFEF9C"/>
      </colorScale>
    </cfRule>
  </conditionalFormatting>
  <conditionalFormatting sqref="I10">
    <cfRule type="colorScale" priority="11">
      <colorScale>
        <cfvo type="formula" val="Si"/>
        <cfvo type="formula" val="No"/>
        <color rgb="FFFF7128"/>
        <color rgb="FFFFEF9C"/>
      </colorScale>
    </cfRule>
  </conditionalFormatting>
  <conditionalFormatting sqref="I11">
    <cfRule type="containsText" dxfId="23" priority="12" operator="containsText" text="No">
      <formula>NOT(ISERROR(SEARCH("No",I11)))</formula>
    </cfRule>
    <cfRule type="containsText" dxfId="22" priority="13" operator="containsText" text="Si">
      <formula>NOT(ISERROR(SEARCH("Si",I11)))</formula>
    </cfRule>
    <cfRule type="colorScale" priority="14">
      <colorScale>
        <cfvo type="formula" val="Si"/>
        <cfvo type="formula" val="No"/>
        <color rgb="FFFF7128"/>
        <color rgb="FFFFEF9C"/>
      </colorScale>
    </cfRule>
  </conditionalFormatting>
  <conditionalFormatting sqref="J12:J14 L12:L14 J32 L32">
    <cfRule type="containsText" dxfId="21" priority="15" operator="containsText" text="No">
      <formula>NOT(ISERROR(SEARCH("No",J12)))</formula>
    </cfRule>
    <cfRule type="containsText" dxfId="20" priority="16" operator="containsText" text="Si">
      <formula>NOT(ISERROR(SEARCH("Si",J12)))</formula>
    </cfRule>
  </conditionalFormatting>
  <printOptions horizontalCentered="1"/>
  <pageMargins left="0.19685039370078741" right="0.19685039370078741" top="0.19685039370078741" bottom="0.74803149606299213" header="0" footer="0.39370078740157483"/>
  <pageSetup scale="45" orientation="landscape" r:id="rId1"/>
  <headerFooter>
    <oddFooter>&amp;L&amp;"Arial,Normal"&amp;8Carrera 16 # 24-03 Barrio Olímpico - Popular 
6701469 - 6701465
contactenos@idermeta.gov.co
Villavicencio - Meta, Colombia&amp;C&amp;"Arial,Normal"&amp;8Página &amp;P de &amp;N&amp;R&amp;G</oddFooter>
  </headerFooter>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3DB0F-F023-4EF1-A76C-BC83CF995AAC}">
  <sheetPr codeName="Hoja7">
    <tabColor theme="0"/>
  </sheetPr>
  <dimension ref="A1:L61"/>
  <sheetViews>
    <sheetView topLeftCell="A54" zoomScale="48" zoomScaleNormal="60" zoomScalePageLayoutView="60" workbookViewId="0">
      <selection activeCell="A31" sqref="A31:G31"/>
    </sheetView>
  </sheetViews>
  <sheetFormatPr baseColWidth="10" defaultColWidth="11.453125" defaultRowHeight="17.5" x14ac:dyDescent="0.35"/>
  <cols>
    <col min="1" max="1" width="20.1796875" style="1" customWidth="1"/>
    <col min="2" max="2" width="31" style="1" customWidth="1"/>
    <col min="3" max="3" width="59.54296875" style="1" customWidth="1"/>
    <col min="4" max="4" width="41.81640625" style="1" customWidth="1"/>
    <col min="5" max="5" width="37.453125" style="1" customWidth="1"/>
    <col min="6" max="6" width="18.54296875" style="1" customWidth="1"/>
    <col min="7" max="7" width="25.1796875" style="1" customWidth="1"/>
    <col min="8" max="8" width="21.1796875" style="1" customWidth="1"/>
    <col min="9" max="9" width="23.453125" style="1" customWidth="1"/>
    <col min="10" max="256" width="11.453125" style="1"/>
    <col min="257" max="257" width="22.1796875" style="1" customWidth="1"/>
    <col min="258" max="258" width="22" style="1" customWidth="1"/>
    <col min="259" max="259" width="37.81640625" style="1" customWidth="1"/>
    <col min="260" max="260" width="37.453125" style="1" customWidth="1"/>
    <col min="261" max="261" width="18.54296875" style="1" customWidth="1"/>
    <col min="262" max="262" width="24" style="1" customWidth="1"/>
    <col min="263" max="512" width="11.453125" style="1"/>
    <col min="513" max="513" width="22.1796875" style="1" customWidth="1"/>
    <col min="514" max="514" width="22" style="1" customWidth="1"/>
    <col min="515" max="515" width="37.81640625" style="1" customWidth="1"/>
    <col min="516" max="516" width="37.453125" style="1" customWidth="1"/>
    <col min="517" max="517" width="18.54296875" style="1" customWidth="1"/>
    <col min="518" max="518" width="24" style="1" customWidth="1"/>
    <col min="519" max="768" width="11.453125" style="1"/>
    <col min="769" max="769" width="22.1796875" style="1" customWidth="1"/>
    <col min="770" max="770" width="22" style="1" customWidth="1"/>
    <col min="771" max="771" width="37.81640625" style="1" customWidth="1"/>
    <col min="772" max="772" width="37.453125" style="1" customWidth="1"/>
    <col min="773" max="773" width="18.54296875" style="1" customWidth="1"/>
    <col min="774" max="774" width="24" style="1" customWidth="1"/>
    <col min="775" max="1024" width="11.453125" style="1"/>
    <col min="1025" max="1025" width="22.1796875" style="1" customWidth="1"/>
    <col min="1026" max="1026" width="22" style="1" customWidth="1"/>
    <col min="1027" max="1027" width="37.81640625" style="1" customWidth="1"/>
    <col min="1028" max="1028" width="37.453125" style="1" customWidth="1"/>
    <col min="1029" max="1029" width="18.54296875" style="1" customWidth="1"/>
    <col min="1030" max="1030" width="24" style="1" customWidth="1"/>
    <col min="1031" max="1280" width="11.453125" style="1"/>
    <col min="1281" max="1281" width="22.1796875" style="1" customWidth="1"/>
    <col min="1282" max="1282" width="22" style="1" customWidth="1"/>
    <col min="1283" max="1283" width="37.81640625" style="1" customWidth="1"/>
    <col min="1284" max="1284" width="37.453125" style="1" customWidth="1"/>
    <col min="1285" max="1285" width="18.54296875" style="1" customWidth="1"/>
    <col min="1286" max="1286" width="24" style="1" customWidth="1"/>
    <col min="1287" max="1536" width="11.453125" style="1"/>
    <col min="1537" max="1537" width="22.1796875" style="1" customWidth="1"/>
    <col min="1538" max="1538" width="22" style="1" customWidth="1"/>
    <col min="1539" max="1539" width="37.81640625" style="1" customWidth="1"/>
    <col min="1540" max="1540" width="37.453125" style="1" customWidth="1"/>
    <col min="1541" max="1541" width="18.54296875" style="1" customWidth="1"/>
    <col min="1542" max="1542" width="24" style="1" customWidth="1"/>
    <col min="1543" max="1792" width="11.453125" style="1"/>
    <col min="1793" max="1793" width="22.1796875" style="1" customWidth="1"/>
    <col min="1794" max="1794" width="22" style="1" customWidth="1"/>
    <col min="1795" max="1795" width="37.81640625" style="1" customWidth="1"/>
    <col min="1796" max="1796" width="37.453125" style="1" customWidth="1"/>
    <col min="1797" max="1797" width="18.54296875" style="1" customWidth="1"/>
    <col min="1798" max="1798" width="24" style="1" customWidth="1"/>
    <col min="1799" max="2048" width="11.453125" style="1"/>
    <col min="2049" max="2049" width="22.1796875" style="1" customWidth="1"/>
    <col min="2050" max="2050" width="22" style="1" customWidth="1"/>
    <col min="2051" max="2051" width="37.81640625" style="1" customWidth="1"/>
    <col min="2052" max="2052" width="37.453125" style="1" customWidth="1"/>
    <col min="2053" max="2053" width="18.54296875" style="1" customWidth="1"/>
    <col min="2054" max="2054" width="24" style="1" customWidth="1"/>
    <col min="2055" max="2304" width="11.453125" style="1"/>
    <col min="2305" max="2305" width="22.1796875" style="1" customWidth="1"/>
    <col min="2306" max="2306" width="22" style="1" customWidth="1"/>
    <col min="2307" max="2307" width="37.81640625" style="1" customWidth="1"/>
    <col min="2308" max="2308" width="37.453125" style="1" customWidth="1"/>
    <col min="2309" max="2309" width="18.54296875" style="1" customWidth="1"/>
    <col min="2310" max="2310" width="24" style="1" customWidth="1"/>
    <col min="2311" max="2560" width="11.453125" style="1"/>
    <col min="2561" max="2561" width="22.1796875" style="1" customWidth="1"/>
    <col min="2562" max="2562" width="22" style="1" customWidth="1"/>
    <col min="2563" max="2563" width="37.81640625" style="1" customWidth="1"/>
    <col min="2564" max="2564" width="37.453125" style="1" customWidth="1"/>
    <col min="2565" max="2565" width="18.54296875" style="1" customWidth="1"/>
    <col min="2566" max="2566" width="24" style="1" customWidth="1"/>
    <col min="2567" max="2816" width="11.453125" style="1"/>
    <col min="2817" max="2817" width="22.1796875" style="1" customWidth="1"/>
    <col min="2818" max="2818" width="22" style="1" customWidth="1"/>
    <col min="2819" max="2819" width="37.81640625" style="1" customWidth="1"/>
    <col min="2820" max="2820" width="37.453125" style="1" customWidth="1"/>
    <col min="2821" max="2821" width="18.54296875" style="1" customWidth="1"/>
    <col min="2822" max="2822" width="24" style="1" customWidth="1"/>
    <col min="2823" max="3072" width="11.453125" style="1"/>
    <col min="3073" max="3073" width="22.1796875" style="1" customWidth="1"/>
    <col min="3074" max="3074" width="22" style="1" customWidth="1"/>
    <col min="3075" max="3075" width="37.81640625" style="1" customWidth="1"/>
    <col min="3076" max="3076" width="37.453125" style="1" customWidth="1"/>
    <col min="3077" max="3077" width="18.54296875" style="1" customWidth="1"/>
    <col min="3078" max="3078" width="24" style="1" customWidth="1"/>
    <col min="3079" max="3328" width="11.453125" style="1"/>
    <col min="3329" max="3329" width="22.1796875" style="1" customWidth="1"/>
    <col min="3330" max="3330" width="22" style="1" customWidth="1"/>
    <col min="3331" max="3331" width="37.81640625" style="1" customWidth="1"/>
    <col min="3332" max="3332" width="37.453125" style="1" customWidth="1"/>
    <col min="3333" max="3333" width="18.54296875" style="1" customWidth="1"/>
    <col min="3334" max="3334" width="24" style="1" customWidth="1"/>
    <col min="3335" max="3584" width="11.453125" style="1"/>
    <col min="3585" max="3585" width="22.1796875" style="1" customWidth="1"/>
    <col min="3586" max="3586" width="22" style="1" customWidth="1"/>
    <col min="3587" max="3587" width="37.81640625" style="1" customWidth="1"/>
    <col min="3588" max="3588" width="37.453125" style="1" customWidth="1"/>
    <col min="3589" max="3589" width="18.54296875" style="1" customWidth="1"/>
    <col min="3590" max="3590" width="24" style="1" customWidth="1"/>
    <col min="3591" max="3840" width="11.453125" style="1"/>
    <col min="3841" max="3841" width="22.1796875" style="1" customWidth="1"/>
    <col min="3842" max="3842" width="22" style="1" customWidth="1"/>
    <col min="3843" max="3843" width="37.81640625" style="1" customWidth="1"/>
    <col min="3844" max="3844" width="37.453125" style="1" customWidth="1"/>
    <col min="3845" max="3845" width="18.54296875" style="1" customWidth="1"/>
    <col min="3846" max="3846" width="24" style="1" customWidth="1"/>
    <col min="3847" max="4096" width="11.453125" style="1"/>
    <col min="4097" max="4097" width="22.1796875" style="1" customWidth="1"/>
    <col min="4098" max="4098" width="22" style="1" customWidth="1"/>
    <col min="4099" max="4099" width="37.81640625" style="1" customWidth="1"/>
    <col min="4100" max="4100" width="37.453125" style="1" customWidth="1"/>
    <col min="4101" max="4101" width="18.54296875" style="1" customWidth="1"/>
    <col min="4102" max="4102" width="24" style="1" customWidth="1"/>
    <col min="4103" max="4352" width="11.453125" style="1"/>
    <col min="4353" max="4353" width="22.1796875" style="1" customWidth="1"/>
    <col min="4354" max="4354" width="22" style="1" customWidth="1"/>
    <col min="4355" max="4355" width="37.81640625" style="1" customWidth="1"/>
    <col min="4356" max="4356" width="37.453125" style="1" customWidth="1"/>
    <col min="4357" max="4357" width="18.54296875" style="1" customWidth="1"/>
    <col min="4358" max="4358" width="24" style="1" customWidth="1"/>
    <col min="4359" max="4608" width="11.453125" style="1"/>
    <col min="4609" max="4609" width="22.1796875" style="1" customWidth="1"/>
    <col min="4610" max="4610" width="22" style="1" customWidth="1"/>
    <col min="4611" max="4611" width="37.81640625" style="1" customWidth="1"/>
    <col min="4612" max="4612" width="37.453125" style="1" customWidth="1"/>
    <col min="4613" max="4613" width="18.54296875" style="1" customWidth="1"/>
    <col min="4614" max="4614" width="24" style="1" customWidth="1"/>
    <col min="4615" max="4864" width="11.453125" style="1"/>
    <col min="4865" max="4865" width="22.1796875" style="1" customWidth="1"/>
    <col min="4866" max="4866" width="22" style="1" customWidth="1"/>
    <col min="4867" max="4867" width="37.81640625" style="1" customWidth="1"/>
    <col min="4868" max="4868" width="37.453125" style="1" customWidth="1"/>
    <col min="4869" max="4869" width="18.54296875" style="1" customWidth="1"/>
    <col min="4870" max="4870" width="24" style="1" customWidth="1"/>
    <col min="4871" max="5120" width="11.453125" style="1"/>
    <col min="5121" max="5121" width="22.1796875" style="1" customWidth="1"/>
    <col min="5122" max="5122" width="22" style="1" customWidth="1"/>
    <col min="5123" max="5123" width="37.81640625" style="1" customWidth="1"/>
    <col min="5124" max="5124" width="37.453125" style="1" customWidth="1"/>
    <col min="5125" max="5125" width="18.54296875" style="1" customWidth="1"/>
    <col min="5126" max="5126" width="24" style="1" customWidth="1"/>
    <col min="5127" max="5376" width="11.453125" style="1"/>
    <col min="5377" max="5377" width="22.1796875" style="1" customWidth="1"/>
    <col min="5378" max="5378" width="22" style="1" customWidth="1"/>
    <col min="5379" max="5379" width="37.81640625" style="1" customWidth="1"/>
    <col min="5380" max="5380" width="37.453125" style="1" customWidth="1"/>
    <col min="5381" max="5381" width="18.54296875" style="1" customWidth="1"/>
    <col min="5382" max="5382" width="24" style="1" customWidth="1"/>
    <col min="5383" max="5632" width="11.453125" style="1"/>
    <col min="5633" max="5633" width="22.1796875" style="1" customWidth="1"/>
    <col min="5634" max="5634" width="22" style="1" customWidth="1"/>
    <col min="5635" max="5635" width="37.81640625" style="1" customWidth="1"/>
    <col min="5636" max="5636" width="37.453125" style="1" customWidth="1"/>
    <col min="5637" max="5637" width="18.54296875" style="1" customWidth="1"/>
    <col min="5638" max="5638" width="24" style="1" customWidth="1"/>
    <col min="5639" max="5888" width="11.453125" style="1"/>
    <col min="5889" max="5889" width="22.1796875" style="1" customWidth="1"/>
    <col min="5890" max="5890" width="22" style="1" customWidth="1"/>
    <col min="5891" max="5891" width="37.81640625" style="1" customWidth="1"/>
    <col min="5892" max="5892" width="37.453125" style="1" customWidth="1"/>
    <col min="5893" max="5893" width="18.54296875" style="1" customWidth="1"/>
    <col min="5894" max="5894" width="24" style="1" customWidth="1"/>
    <col min="5895" max="6144" width="11.453125" style="1"/>
    <col min="6145" max="6145" width="22.1796875" style="1" customWidth="1"/>
    <col min="6146" max="6146" width="22" style="1" customWidth="1"/>
    <col min="6147" max="6147" width="37.81640625" style="1" customWidth="1"/>
    <col min="6148" max="6148" width="37.453125" style="1" customWidth="1"/>
    <col min="6149" max="6149" width="18.54296875" style="1" customWidth="1"/>
    <col min="6150" max="6150" width="24" style="1" customWidth="1"/>
    <col min="6151" max="6400" width="11.453125" style="1"/>
    <col min="6401" max="6401" width="22.1796875" style="1" customWidth="1"/>
    <col min="6402" max="6402" width="22" style="1" customWidth="1"/>
    <col min="6403" max="6403" width="37.81640625" style="1" customWidth="1"/>
    <col min="6404" max="6404" width="37.453125" style="1" customWidth="1"/>
    <col min="6405" max="6405" width="18.54296875" style="1" customWidth="1"/>
    <col min="6406" max="6406" width="24" style="1" customWidth="1"/>
    <col min="6407" max="6656" width="11.453125" style="1"/>
    <col min="6657" max="6657" width="22.1796875" style="1" customWidth="1"/>
    <col min="6658" max="6658" width="22" style="1" customWidth="1"/>
    <col min="6659" max="6659" width="37.81640625" style="1" customWidth="1"/>
    <col min="6660" max="6660" width="37.453125" style="1" customWidth="1"/>
    <col min="6661" max="6661" width="18.54296875" style="1" customWidth="1"/>
    <col min="6662" max="6662" width="24" style="1" customWidth="1"/>
    <col min="6663" max="6912" width="11.453125" style="1"/>
    <col min="6913" max="6913" width="22.1796875" style="1" customWidth="1"/>
    <col min="6914" max="6914" width="22" style="1" customWidth="1"/>
    <col min="6915" max="6915" width="37.81640625" style="1" customWidth="1"/>
    <col min="6916" max="6916" width="37.453125" style="1" customWidth="1"/>
    <col min="6917" max="6917" width="18.54296875" style="1" customWidth="1"/>
    <col min="6918" max="6918" width="24" style="1" customWidth="1"/>
    <col min="6919" max="7168" width="11.453125" style="1"/>
    <col min="7169" max="7169" width="22.1796875" style="1" customWidth="1"/>
    <col min="7170" max="7170" width="22" style="1" customWidth="1"/>
    <col min="7171" max="7171" width="37.81640625" style="1" customWidth="1"/>
    <col min="7172" max="7172" width="37.453125" style="1" customWidth="1"/>
    <col min="7173" max="7173" width="18.54296875" style="1" customWidth="1"/>
    <col min="7174" max="7174" width="24" style="1" customWidth="1"/>
    <col min="7175" max="7424" width="11.453125" style="1"/>
    <col min="7425" max="7425" width="22.1796875" style="1" customWidth="1"/>
    <col min="7426" max="7426" width="22" style="1" customWidth="1"/>
    <col min="7427" max="7427" width="37.81640625" style="1" customWidth="1"/>
    <col min="7428" max="7428" width="37.453125" style="1" customWidth="1"/>
    <col min="7429" max="7429" width="18.54296875" style="1" customWidth="1"/>
    <col min="7430" max="7430" width="24" style="1" customWidth="1"/>
    <col min="7431" max="7680" width="11.453125" style="1"/>
    <col min="7681" max="7681" width="22.1796875" style="1" customWidth="1"/>
    <col min="7682" max="7682" width="22" style="1" customWidth="1"/>
    <col min="7683" max="7683" width="37.81640625" style="1" customWidth="1"/>
    <col min="7684" max="7684" width="37.453125" style="1" customWidth="1"/>
    <col min="7685" max="7685" width="18.54296875" style="1" customWidth="1"/>
    <col min="7686" max="7686" width="24" style="1" customWidth="1"/>
    <col min="7687" max="7936" width="11.453125" style="1"/>
    <col min="7937" max="7937" width="22.1796875" style="1" customWidth="1"/>
    <col min="7938" max="7938" width="22" style="1" customWidth="1"/>
    <col min="7939" max="7939" width="37.81640625" style="1" customWidth="1"/>
    <col min="7940" max="7940" width="37.453125" style="1" customWidth="1"/>
    <col min="7941" max="7941" width="18.54296875" style="1" customWidth="1"/>
    <col min="7942" max="7942" width="24" style="1" customWidth="1"/>
    <col min="7943" max="8192" width="11.453125" style="1"/>
    <col min="8193" max="8193" width="22.1796875" style="1" customWidth="1"/>
    <col min="8194" max="8194" width="22" style="1" customWidth="1"/>
    <col min="8195" max="8195" width="37.81640625" style="1" customWidth="1"/>
    <col min="8196" max="8196" width="37.453125" style="1" customWidth="1"/>
    <col min="8197" max="8197" width="18.54296875" style="1" customWidth="1"/>
    <col min="8198" max="8198" width="24" style="1" customWidth="1"/>
    <col min="8199" max="8448" width="11.453125" style="1"/>
    <col min="8449" max="8449" width="22.1796875" style="1" customWidth="1"/>
    <col min="8450" max="8450" width="22" style="1" customWidth="1"/>
    <col min="8451" max="8451" width="37.81640625" style="1" customWidth="1"/>
    <col min="8452" max="8452" width="37.453125" style="1" customWidth="1"/>
    <col min="8453" max="8453" width="18.54296875" style="1" customWidth="1"/>
    <col min="8454" max="8454" width="24" style="1" customWidth="1"/>
    <col min="8455" max="8704" width="11.453125" style="1"/>
    <col min="8705" max="8705" width="22.1796875" style="1" customWidth="1"/>
    <col min="8706" max="8706" width="22" style="1" customWidth="1"/>
    <col min="8707" max="8707" width="37.81640625" style="1" customWidth="1"/>
    <col min="8708" max="8708" width="37.453125" style="1" customWidth="1"/>
    <col min="8709" max="8709" width="18.54296875" style="1" customWidth="1"/>
    <col min="8710" max="8710" width="24" style="1" customWidth="1"/>
    <col min="8711" max="8960" width="11.453125" style="1"/>
    <col min="8961" max="8961" width="22.1796875" style="1" customWidth="1"/>
    <col min="8962" max="8962" width="22" style="1" customWidth="1"/>
    <col min="8963" max="8963" width="37.81640625" style="1" customWidth="1"/>
    <col min="8964" max="8964" width="37.453125" style="1" customWidth="1"/>
    <col min="8965" max="8965" width="18.54296875" style="1" customWidth="1"/>
    <col min="8966" max="8966" width="24" style="1" customWidth="1"/>
    <col min="8967" max="9216" width="11.453125" style="1"/>
    <col min="9217" max="9217" width="22.1796875" style="1" customWidth="1"/>
    <col min="9218" max="9218" width="22" style="1" customWidth="1"/>
    <col min="9219" max="9219" width="37.81640625" style="1" customWidth="1"/>
    <col min="9220" max="9220" width="37.453125" style="1" customWidth="1"/>
    <col min="9221" max="9221" width="18.54296875" style="1" customWidth="1"/>
    <col min="9222" max="9222" width="24" style="1" customWidth="1"/>
    <col min="9223" max="9472" width="11.453125" style="1"/>
    <col min="9473" max="9473" width="22.1796875" style="1" customWidth="1"/>
    <col min="9474" max="9474" width="22" style="1" customWidth="1"/>
    <col min="9475" max="9475" width="37.81640625" style="1" customWidth="1"/>
    <col min="9476" max="9476" width="37.453125" style="1" customWidth="1"/>
    <col min="9477" max="9477" width="18.54296875" style="1" customWidth="1"/>
    <col min="9478" max="9478" width="24" style="1" customWidth="1"/>
    <col min="9479" max="9728" width="11.453125" style="1"/>
    <col min="9729" max="9729" width="22.1796875" style="1" customWidth="1"/>
    <col min="9730" max="9730" width="22" style="1" customWidth="1"/>
    <col min="9731" max="9731" width="37.81640625" style="1" customWidth="1"/>
    <col min="9732" max="9732" width="37.453125" style="1" customWidth="1"/>
    <col min="9733" max="9733" width="18.54296875" style="1" customWidth="1"/>
    <col min="9734" max="9734" width="24" style="1" customWidth="1"/>
    <col min="9735" max="9984" width="11.453125" style="1"/>
    <col min="9985" max="9985" width="22.1796875" style="1" customWidth="1"/>
    <col min="9986" max="9986" width="22" style="1" customWidth="1"/>
    <col min="9987" max="9987" width="37.81640625" style="1" customWidth="1"/>
    <col min="9988" max="9988" width="37.453125" style="1" customWidth="1"/>
    <col min="9989" max="9989" width="18.54296875" style="1" customWidth="1"/>
    <col min="9990" max="9990" width="24" style="1" customWidth="1"/>
    <col min="9991" max="10240" width="11.453125" style="1"/>
    <col min="10241" max="10241" width="22.1796875" style="1" customWidth="1"/>
    <col min="10242" max="10242" width="22" style="1" customWidth="1"/>
    <col min="10243" max="10243" width="37.81640625" style="1" customWidth="1"/>
    <col min="10244" max="10244" width="37.453125" style="1" customWidth="1"/>
    <col min="10245" max="10245" width="18.54296875" style="1" customWidth="1"/>
    <col min="10246" max="10246" width="24" style="1" customWidth="1"/>
    <col min="10247" max="10496" width="11.453125" style="1"/>
    <col min="10497" max="10497" width="22.1796875" style="1" customWidth="1"/>
    <col min="10498" max="10498" width="22" style="1" customWidth="1"/>
    <col min="10499" max="10499" width="37.81640625" style="1" customWidth="1"/>
    <col min="10500" max="10500" width="37.453125" style="1" customWidth="1"/>
    <col min="10501" max="10501" width="18.54296875" style="1" customWidth="1"/>
    <col min="10502" max="10502" width="24" style="1" customWidth="1"/>
    <col min="10503" max="10752" width="11.453125" style="1"/>
    <col min="10753" max="10753" width="22.1796875" style="1" customWidth="1"/>
    <col min="10754" max="10754" width="22" style="1" customWidth="1"/>
    <col min="10755" max="10755" width="37.81640625" style="1" customWidth="1"/>
    <col min="10756" max="10756" width="37.453125" style="1" customWidth="1"/>
    <col min="10757" max="10757" width="18.54296875" style="1" customWidth="1"/>
    <col min="10758" max="10758" width="24" style="1" customWidth="1"/>
    <col min="10759" max="11008" width="11.453125" style="1"/>
    <col min="11009" max="11009" width="22.1796875" style="1" customWidth="1"/>
    <col min="11010" max="11010" width="22" style="1" customWidth="1"/>
    <col min="11011" max="11011" width="37.81640625" style="1" customWidth="1"/>
    <col min="11012" max="11012" width="37.453125" style="1" customWidth="1"/>
    <col min="11013" max="11013" width="18.54296875" style="1" customWidth="1"/>
    <col min="11014" max="11014" width="24" style="1" customWidth="1"/>
    <col min="11015" max="11264" width="11.453125" style="1"/>
    <col min="11265" max="11265" width="22.1796875" style="1" customWidth="1"/>
    <col min="11266" max="11266" width="22" style="1" customWidth="1"/>
    <col min="11267" max="11267" width="37.81640625" style="1" customWidth="1"/>
    <col min="11268" max="11268" width="37.453125" style="1" customWidth="1"/>
    <col min="11269" max="11269" width="18.54296875" style="1" customWidth="1"/>
    <col min="11270" max="11270" width="24" style="1" customWidth="1"/>
    <col min="11271" max="11520" width="11.453125" style="1"/>
    <col min="11521" max="11521" width="22.1796875" style="1" customWidth="1"/>
    <col min="11522" max="11522" width="22" style="1" customWidth="1"/>
    <col min="11523" max="11523" width="37.81640625" style="1" customWidth="1"/>
    <col min="11524" max="11524" width="37.453125" style="1" customWidth="1"/>
    <col min="11525" max="11525" width="18.54296875" style="1" customWidth="1"/>
    <col min="11526" max="11526" width="24" style="1" customWidth="1"/>
    <col min="11527" max="11776" width="11.453125" style="1"/>
    <col min="11777" max="11777" width="22.1796875" style="1" customWidth="1"/>
    <col min="11778" max="11778" width="22" style="1" customWidth="1"/>
    <col min="11779" max="11779" width="37.81640625" style="1" customWidth="1"/>
    <col min="11780" max="11780" width="37.453125" style="1" customWidth="1"/>
    <col min="11781" max="11781" width="18.54296875" style="1" customWidth="1"/>
    <col min="11782" max="11782" width="24" style="1" customWidth="1"/>
    <col min="11783" max="12032" width="11.453125" style="1"/>
    <col min="12033" max="12033" width="22.1796875" style="1" customWidth="1"/>
    <col min="12034" max="12034" width="22" style="1" customWidth="1"/>
    <col min="12035" max="12035" width="37.81640625" style="1" customWidth="1"/>
    <col min="12036" max="12036" width="37.453125" style="1" customWidth="1"/>
    <col min="12037" max="12037" width="18.54296875" style="1" customWidth="1"/>
    <col min="12038" max="12038" width="24" style="1" customWidth="1"/>
    <col min="12039" max="12288" width="11.453125" style="1"/>
    <col min="12289" max="12289" width="22.1796875" style="1" customWidth="1"/>
    <col min="12290" max="12290" width="22" style="1" customWidth="1"/>
    <col min="12291" max="12291" width="37.81640625" style="1" customWidth="1"/>
    <col min="12292" max="12292" width="37.453125" style="1" customWidth="1"/>
    <col min="12293" max="12293" width="18.54296875" style="1" customWidth="1"/>
    <col min="12294" max="12294" width="24" style="1" customWidth="1"/>
    <col min="12295" max="12544" width="11.453125" style="1"/>
    <col min="12545" max="12545" width="22.1796875" style="1" customWidth="1"/>
    <col min="12546" max="12546" width="22" style="1" customWidth="1"/>
    <col min="12547" max="12547" width="37.81640625" style="1" customWidth="1"/>
    <col min="12548" max="12548" width="37.453125" style="1" customWidth="1"/>
    <col min="12549" max="12549" width="18.54296875" style="1" customWidth="1"/>
    <col min="12550" max="12550" width="24" style="1" customWidth="1"/>
    <col min="12551" max="12800" width="11.453125" style="1"/>
    <col min="12801" max="12801" width="22.1796875" style="1" customWidth="1"/>
    <col min="12802" max="12802" width="22" style="1" customWidth="1"/>
    <col min="12803" max="12803" width="37.81640625" style="1" customWidth="1"/>
    <col min="12804" max="12804" width="37.453125" style="1" customWidth="1"/>
    <col min="12805" max="12805" width="18.54296875" style="1" customWidth="1"/>
    <col min="12806" max="12806" width="24" style="1" customWidth="1"/>
    <col min="12807" max="13056" width="11.453125" style="1"/>
    <col min="13057" max="13057" width="22.1796875" style="1" customWidth="1"/>
    <col min="13058" max="13058" width="22" style="1" customWidth="1"/>
    <col min="13059" max="13059" width="37.81640625" style="1" customWidth="1"/>
    <col min="13060" max="13060" width="37.453125" style="1" customWidth="1"/>
    <col min="13061" max="13061" width="18.54296875" style="1" customWidth="1"/>
    <col min="13062" max="13062" width="24" style="1" customWidth="1"/>
    <col min="13063" max="13312" width="11.453125" style="1"/>
    <col min="13313" max="13313" width="22.1796875" style="1" customWidth="1"/>
    <col min="13314" max="13314" width="22" style="1" customWidth="1"/>
    <col min="13315" max="13315" width="37.81640625" style="1" customWidth="1"/>
    <col min="13316" max="13316" width="37.453125" style="1" customWidth="1"/>
    <col min="13317" max="13317" width="18.54296875" style="1" customWidth="1"/>
    <col min="13318" max="13318" width="24" style="1" customWidth="1"/>
    <col min="13319" max="13568" width="11.453125" style="1"/>
    <col min="13569" max="13569" width="22.1796875" style="1" customWidth="1"/>
    <col min="13570" max="13570" width="22" style="1" customWidth="1"/>
    <col min="13571" max="13571" width="37.81640625" style="1" customWidth="1"/>
    <col min="13572" max="13572" width="37.453125" style="1" customWidth="1"/>
    <col min="13573" max="13573" width="18.54296875" style="1" customWidth="1"/>
    <col min="13574" max="13574" width="24" style="1" customWidth="1"/>
    <col min="13575" max="13824" width="11.453125" style="1"/>
    <col min="13825" max="13825" width="22.1796875" style="1" customWidth="1"/>
    <col min="13826" max="13826" width="22" style="1" customWidth="1"/>
    <col min="13827" max="13827" width="37.81640625" style="1" customWidth="1"/>
    <col min="13828" max="13828" width="37.453125" style="1" customWidth="1"/>
    <col min="13829" max="13829" width="18.54296875" style="1" customWidth="1"/>
    <col min="13830" max="13830" width="24" style="1" customWidth="1"/>
    <col min="13831" max="14080" width="11.453125" style="1"/>
    <col min="14081" max="14081" width="22.1796875" style="1" customWidth="1"/>
    <col min="14082" max="14082" width="22" style="1" customWidth="1"/>
    <col min="14083" max="14083" width="37.81640625" style="1" customWidth="1"/>
    <col min="14084" max="14084" width="37.453125" style="1" customWidth="1"/>
    <col min="14085" max="14085" width="18.54296875" style="1" customWidth="1"/>
    <col min="14086" max="14086" width="24" style="1" customWidth="1"/>
    <col min="14087" max="14336" width="11.453125" style="1"/>
    <col min="14337" max="14337" width="22.1796875" style="1" customWidth="1"/>
    <col min="14338" max="14338" width="22" style="1" customWidth="1"/>
    <col min="14339" max="14339" width="37.81640625" style="1" customWidth="1"/>
    <col min="14340" max="14340" width="37.453125" style="1" customWidth="1"/>
    <col min="14341" max="14341" width="18.54296875" style="1" customWidth="1"/>
    <col min="14342" max="14342" width="24" style="1" customWidth="1"/>
    <col min="14343" max="14592" width="11.453125" style="1"/>
    <col min="14593" max="14593" width="22.1796875" style="1" customWidth="1"/>
    <col min="14594" max="14594" width="22" style="1" customWidth="1"/>
    <col min="14595" max="14595" width="37.81640625" style="1" customWidth="1"/>
    <col min="14596" max="14596" width="37.453125" style="1" customWidth="1"/>
    <col min="14597" max="14597" width="18.54296875" style="1" customWidth="1"/>
    <col min="14598" max="14598" width="24" style="1" customWidth="1"/>
    <col min="14599" max="14848" width="11.453125" style="1"/>
    <col min="14849" max="14849" width="22.1796875" style="1" customWidth="1"/>
    <col min="14850" max="14850" width="22" style="1" customWidth="1"/>
    <col min="14851" max="14851" width="37.81640625" style="1" customWidth="1"/>
    <col min="14852" max="14852" width="37.453125" style="1" customWidth="1"/>
    <col min="14853" max="14853" width="18.54296875" style="1" customWidth="1"/>
    <col min="14854" max="14854" width="24" style="1" customWidth="1"/>
    <col min="14855" max="15104" width="11.453125" style="1"/>
    <col min="15105" max="15105" width="22.1796875" style="1" customWidth="1"/>
    <col min="15106" max="15106" width="22" style="1" customWidth="1"/>
    <col min="15107" max="15107" width="37.81640625" style="1" customWidth="1"/>
    <col min="15108" max="15108" width="37.453125" style="1" customWidth="1"/>
    <col min="15109" max="15109" width="18.54296875" style="1" customWidth="1"/>
    <col min="15110" max="15110" width="24" style="1" customWidth="1"/>
    <col min="15111" max="15360" width="11.453125" style="1"/>
    <col min="15361" max="15361" width="22.1796875" style="1" customWidth="1"/>
    <col min="15362" max="15362" width="22" style="1" customWidth="1"/>
    <col min="15363" max="15363" width="37.81640625" style="1" customWidth="1"/>
    <col min="15364" max="15364" width="37.453125" style="1" customWidth="1"/>
    <col min="15365" max="15365" width="18.54296875" style="1" customWidth="1"/>
    <col min="15366" max="15366" width="24" style="1" customWidth="1"/>
    <col min="15367" max="15616" width="11.453125" style="1"/>
    <col min="15617" max="15617" width="22.1796875" style="1" customWidth="1"/>
    <col min="15618" max="15618" width="22" style="1" customWidth="1"/>
    <col min="15619" max="15619" width="37.81640625" style="1" customWidth="1"/>
    <col min="15620" max="15620" width="37.453125" style="1" customWidth="1"/>
    <col min="15621" max="15621" width="18.54296875" style="1" customWidth="1"/>
    <col min="15622" max="15622" width="24" style="1" customWidth="1"/>
    <col min="15623" max="15872" width="11.453125" style="1"/>
    <col min="15873" max="15873" width="22.1796875" style="1" customWidth="1"/>
    <col min="15874" max="15874" width="22" style="1" customWidth="1"/>
    <col min="15875" max="15875" width="37.81640625" style="1" customWidth="1"/>
    <col min="15876" max="15876" width="37.453125" style="1" customWidth="1"/>
    <col min="15877" max="15877" width="18.54296875" style="1" customWidth="1"/>
    <col min="15878" max="15878" width="24" style="1" customWidth="1"/>
    <col min="15879" max="16128" width="11.453125" style="1"/>
    <col min="16129" max="16129" width="22.1796875" style="1" customWidth="1"/>
    <col min="16130" max="16130" width="22" style="1" customWidth="1"/>
    <col min="16131" max="16131" width="37.81640625" style="1" customWidth="1"/>
    <col min="16132" max="16132" width="37.453125" style="1" customWidth="1"/>
    <col min="16133" max="16133" width="18.54296875" style="1" customWidth="1"/>
    <col min="16134" max="16134" width="24" style="1" customWidth="1"/>
    <col min="16135" max="16384" width="11.453125" style="1"/>
  </cols>
  <sheetData>
    <row r="1" spans="1:12" ht="35" customHeight="1" thickBot="1" x14ac:dyDescent="0.4">
      <c r="A1" s="60"/>
      <c r="B1" s="60"/>
      <c r="C1" s="63" t="s">
        <v>64</v>
      </c>
      <c r="D1" s="64"/>
      <c r="E1" s="64"/>
      <c r="F1" s="65"/>
      <c r="G1" s="61" t="s">
        <v>37</v>
      </c>
      <c r="H1" s="61"/>
      <c r="I1" s="61"/>
    </row>
    <row r="2" spans="1:12" s="32" customFormat="1" ht="35" customHeight="1" thickBot="1" x14ac:dyDescent="0.4">
      <c r="A2" s="60"/>
      <c r="B2" s="60"/>
      <c r="C2" s="63" t="s">
        <v>65</v>
      </c>
      <c r="D2" s="64"/>
      <c r="E2" s="64"/>
      <c r="F2" s="65"/>
      <c r="G2" s="62" t="s">
        <v>77</v>
      </c>
      <c r="H2" s="61"/>
      <c r="I2" s="61"/>
      <c r="J2" s="33"/>
      <c r="K2" s="33"/>
      <c r="L2" s="33"/>
    </row>
    <row r="3" spans="1:12" s="32" customFormat="1" ht="35" customHeight="1" thickBot="1" x14ac:dyDescent="0.4">
      <c r="A3" s="60"/>
      <c r="B3" s="60"/>
      <c r="C3" s="63" t="s">
        <v>66</v>
      </c>
      <c r="D3" s="64"/>
      <c r="E3" s="64"/>
      <c r="F3" s="65"/>
      <c r="G3" s="61" t="s">
        <v>78</v>
      </c>
      <c r="H3" s="61"/>
      <c r="I3" s="61"/>
      <c r="J3" s="34"/>
      <c r="K3" s="34"/>
      <c r="L3" s="34"/>
    </row>
    <row r="5" spans="1:12" ht="5.25" customHeight="1" thickBot="1" x14ac:dyDescent="0.4"/>
    <row r="6" spans="1:12" ht="25.5" customHeight="1" x14ac:dyDescent="0.35">
      <c r="A6" s="155" t="s">
        <v>60</v>
      </c>
      <c r="B6" s="156"/>
      <c r="C6" s="156"/>
      <c r="D6" s="156"/>
      <c r="E6" s="156"/>
      <c r="F6" s="156"/>
      <c r="G6" s="156"/>
      <c r="H6" s="156"/>
      <c r="I6" s="157"/>
      <c r="J6" s="2"/>
    </row>
    <row r="7" spans="1:12" ht="20" x14ac:dyDescent="0.35">
      <c r="A7" s="158" t="s">
        <v>2</v>
      </c>
      <c r="B7" s="159"/>
      <c r="C7" s="159"/>
      <c r="D7" s="159"/>
      <c r="E7" s="159"/>
      <c r="F7" s="159"/>
      <c r="G7" s="159"/>
      <c r="H7" s="159"/>
      <c r="I7" s="160"/>
      <c r="J7" s="3"/>
      <c r="K7" s="4"/>
    </row>
    <row r="8" spans="1:12" ht="20.5" thickBot="1" x14ac:dyDescent="0.45">
      <c r="A8" s="161">
        <v>2024</v>
      </c>
      <c r="B8" s="162"/>
      <c r="C8" s="162"/>
      <c r="D8" s="162"/>
      <c r="E8" s="162"/>
      <c r="F8" s="162"/>
      <c r="G8" s="162"/>
      <c r="H8" s="162"/>
      <c r="I8" s="163"/>
      <c r="J8" s="5"/>
    </row>
    <row r="9" spans="1:12" ht="3.75" customHeight="1" thickBot="1" x14ac:dyDescent="0.4">
      <c r="A9" s="139"/>
      <c r="B9" s="139"/>
      <c r="C9" s="139"/>
      <c r="D9" s="139"/>
      <c r="E9" s="139"/>
      <c r="F9" s="139"/>
      <c r="G9" s="139"/>
    </row>
    <row r="10" spans="1:12" ht="57" customHeight="1" thickBot="1" x14ac:dyDescent="0.4">
      <c r="A10" s="140" t="s">
        <v>3</v>
      </c>
      <c r="B10" s="35" t="s">
        <v>4</v>
      </c>
      <c r="C10" s="36" t="s">
        <v>5</v>
      </c>
      <c r="D10" s="37" t="s">
        <v>6</v>
      </c>
      <c r="E10" s="35" t="s">
        <v>7</v>
      </c>
      <c r="F10" s="35" t="s">
        <v>8</v>
      </c>
      <c r="G10" s="35" t="s">
        <v>9</v>
      </c>
      <c r="H10" s="35" t="s">
        <v>10</v>
      </c>
      <c r="I10" s="38" t="s">
        <v>11</v>
      </c>
    </row>
    <row r="11" spans="1:12" ht="81" customHeight="1" thickBot="1" x14ac:dyDescent="0.4">
      <c r="A11" s="141"/>
      <c r="B11" s="142" t="s">
        <v>54</v>
      </c>
      <c r="C11" s="6" t="s">
        <v>61</v>
      </c>
      <c r="D11" s="7" t="s">
        <v>62</v>
      </c>
      <c r="E11" s="8" t="s">
        <v>63</v>
      </c>
      <c r="F11" s="39">
        <v>1</v>
      </c>
      <c r="G11" s="10">
        <v>2024</v>
      </c>
      <c r="H11" s="8"/>
      <c r="I11" s="11" t="s">
        <v>41</v>
      </c>
      <c r="J11" s="12"/>
      <c r="L11" s="12"/>
    </row>
    <row r="12" spans="1:12" ht="22.5" customHeight="1" thickBot="1" x14ac:dyDescent="0.4">
      <c r="A12" s="141"/>
      <c r="B12" s="143"/>
      <c r="C12" s="164" t="s">
        <v>12</v>
      </c>
      <c r="D12" s="165"/>
      <c r="E12" s="165"/>
      <c r="F12" s="165"/>
      <c r="G12" s="165"/>
      <c r="H12" s="165"/>
      <c r="I12" s="165"/>
      <c r="J12" s="13"/>
      <c r="L12" s="13"/>
    </row>
    <row r="13" spans="1:12" ht="54.5" thickBot="1" x14ac:dyDescent="0.4">
      <c r="A13" s="141"/>
      <c r="B13" s="144"/>
      <c r="C13" s="26" t="s">
        <v>13</v>
      </c>
      <c r="D13" s="26" t="s">
        <v>62</v>
      </c>
      <c r="E13" s="26" t="s">
        <v>76</v>
      </c>
      <c r="F13" s="145" t="s">
        <v>1</v>
      </c>
      <c r="G13" s="166"/>
      <c r="H13" s="145" t="s">
        <v>14</v>
      </c>
      <c r="I13" s="146"/>
      <c r="J13" s="14"/>
      <c r="L13" s="14"/>
    </row>
    <row r="14" spans="1:12" ht="23.25" customHeight="1" x14ac:dyDescent="0.35">
      <c r="A14" s="141"/>
      <c r="B14" s="144"/>
      <c r="C14" s="15" t="s">
        <v>15</v>
      </c>
      <c r="D14" s="215">
        <v>2</v>
      </c>
      <c r="E14" s="215">
        <v>2</v>
      </c>
      <c r="F14" s="203">
        <f>D14/E14</f>
        <v>1</v>
      </c>
      <c r="G14" s="204"/>
      <c r="H14" s="218" t="str">
        <f>IF(F14&gt;=$F$11,"Si","No")</f>
        <v>Si</v>
      </c>
      <c r="I14" s="219"/>
      <c r="J14" s="12"/>
      <c r="L14" s="12"/>
    </row>
    <row r="15" spans="1:12" ht="23.25" customHeight="1" x14ac:dyDescent="0.35">
      <c r="A15" s="141"/>
      <c r="B15" s="144"/>
      <c r="C15" s="15" t="s">
        <v>16</v>
      </c>
      <c r="D15" s="216"/>
      <c r="E15" s="216"/>
      <c r="F15" s="205"/>
      <c r="G15" s="206"/>
      <c r="H15" s="220"/>
      <c r="I15" s="221"/>
      <c r="J15" s="12"/>
      <c r="L15" s="12"/>
    </row>
    <row r="16" spans="1:12" ht="23.25" customHeight="1" thickBot="1" x14ac:dyDescent="0.4">
      <c r="A16" s="141"/>
      <c r="B16" s="144"/>
      <c r="C16" s="15" t="s">
        <v>17</v>
      </c>
      <c r="D16" s="217"/>
      <c r="E16" s="217"/>
      <c r="F16" s="207"/>
      <c r="G16" s="208"/>
      <c r="H16" s="220"/>
      <c r="I16" s="221"/>
      <c r="J16" s="12"/>
      <c r="L16" s="12"/>
    </row>
    <row r="17" spans="1:12" ht="23.25" customHeight="1" thickBot="1" x14ac:dyDescent="0.4">
      <c r="A17" s="141"/>
      <c r="B17" s="144"/>
      <c r="C17" s="29" t="s">
        <v>42</v>
      </c>
      <c r="D17" s="29">
        <f>AVERAGE(D14:D15)</f>
        <v>2</v>
      </c>
      <c r="E17" s="29">
        <f>AVERAGE(E14:E15)</f>
        <v>2</v>
      </c>
      <c r="F17" s="190">
        <f t="shared" ref="F17:F30" si="0">D17/E17</f>
        <v>1</v>
      </c>
      <c r="G17" s="193"/>
      <c r="H17" s="222"/>
      <c r="I17" s="223"/>
      <c r="J17" s="12"/>
      <c r="L17" s="12"/>
    </row>
    <row r="18" spans="1:12" ht="23.25" customHeight="1" x14ac:dyDescent="0.35">
      <c r="A18" s="141"/>
      <c r="B18" s="144"/>
      <c r="C18" s="15" t="s">
        <v>18</v>
      </c>
      <c r="D18" s="215">
        <v>4</v>
      </c>
      <c r="E18" s="215">
        <v>4</v>
      </c>
      <c r="F18" s="203">
        <f>D18/E18</f>
        <v>1</v>
      </c>
      <c r="G18" s="204"/>
      <c r="H18" s="218" t="str">
        <f>IF(F18&gt;=$F$11,"Si","No")</f>
        <v>Si</v>
      </c>
      <c r="I18" s="219"/>
      <c r="J18" s="12"/>
      <c r="L18" s="12"/>
    </row>
    <row r="19" spans="1:12" ht="23.25" customHeight="1" x14ac:dyDescent="0.35">
      <c r="A19" s="141"/>
      <c r="B19" s="144"/>
      <c r="C19" s="15" t="s">
        <v>19</v>
      </c>
      <c r="D19" s="216"/>
      <c r="E19" s="216"/>
      <c r="F19" s="205"/>
      <c r="G19" s="206"/>
      <c r="H19" s="220"/>
      <c r="I19" s="221"/>
      <c r="J19" s="12"/>
      <c r="L19" s="12"/>
    </row>
    <row r="20" spans="1:12" ht="23.25" customHeight="1" thickBot="1" x14ac:dyDescent="0.4">
      <c r="A20" s="141"/>
      <c r="B20" s="144"/>
      <c r="C20" s="15" t="s">
        <v>20</v>
      </c>
      <c r="D20" s="217"/>
      <c r="E20" s="217"/>
      <c r="F20" s="207"/>
      <c r="G20" s="208"/>
      <c r="H20" s="220"/>
      <c r="I20" s="221"/>
      <c r="J20" s="12"/>
      <c r="L20" s="12"/>
    </row>
    <row r="21" spans="1:12" ht="23.25" customHeight="1" thickBot="1" x14ac:dyDescent="0.4">
      <c r="A21" s="141"/>
      <c r="B21" s="144"/>
      <c r="C21" s="28" t="s">
        <v>43</v>
      </c>
      <c r="D21" s="29">
        <f>AVERAGE(D18:D19)</f>
        <v>4</v>
      </c>
      <c r="E21" s="29">
        <f>AVERAGE(E18:E19)</f>
        <v>4</v>
      </c>
      <c r="F21" s="190">
        <f t="shared" si="0"/>
        <v>1</v>
      </c>
      <c r="G21" s="193"/>
      <c r="H21" s="222"/>
      <c r="I21" s="223"/>
      <c r="J21" s="12"/>
      <c r="L21" s="12"/>
    </row>
    <row r="22" spans="1:12" ht="23.25" customHeight="1" x14ac:dyDescent="0.35">
      <c r="A22" s="141"/>
      <c r="B22" s="144"/>
      <c r="C22" s="15" t="s">
        <v>21</v>
      </c>
      <c r="D22" s="200">
        <v>16</v>
      </c>
      <c r="E22" s="200">
        <v>16</v>
      </c>
      <c r="F22" s="203">
        <f>D22/E22</f>
        <v>1</v>
      </c>
      <c r="G22" s="204"/>
      <c r="H22" s="218" t="str">
        <f>IF(F22&gt;=$F$11,"Si","No")</f>
        <v>Si</v>
      </c>
      <c r="I22" s="219"/>
      <c r="J22" s="12"/>
      <c r="L22" s="12"/>
    </row>
    <row r="23" spans="1:12" ht="23.25" customHeight="1" x14ac:dyDescent="0.35">
      <c r="A23" s="141"/>
      <c r="B23" s="144"/>
      <c r="C23" s="15" t="s">
        <v>22</v>
      </c>
      <c r="D23" s="201"/>
      <c r="E23" s="201"/>
      <c r="F23" s="205"/>
      <c r="G23" s="206"/>
      <c r="H23" s="220"/>
      <c r="I23" s="221"/>
      <c r="J23" s="12"/>
      <c r="L23" s="12"/>
    </row>
    <row r="24" spans="1:12" ht="23.25" customHeight="1" thickBot="1" x14ac:dyDescent="0.4">
      <c r="A24" s="141"/>
      <c r="B24" s="144"/>
      <c r="C24" s="15" t="s">
        <v>35</v>
      </c>
      <c r="D24" s="202"/>
      <c r="E24" s="202"/>
      <c r="F24" s="207"/>
      <c r="G24" s="208"/>
      <c r="H24" s="220"/>
      <c r="I24" s="221"/>
      <c r="J24" s="12"/>
      <c r="L24" s="12"/>
    </row>
    <row r="25" spans="1:12" ht="23.25" customHeight="1" thickBot="1" x14ac:dyDescent="0.4">
      <c r="A25" s="141"/>
      <c r="B25" s="144"/>
      <c r="C25" s="27" t="s">
        <v>45</v>
      </c>
      <c r="D25" s="29">
        <f>AVERAGE(D22:D23)</f>
        <v>16</v>
      </c>
      <c r="E25" s="29">
        <f>AVERAGE(E22:E23)</f>
        <v>16</v>
      </c>
      <c r="F25" s="190">
        <f t="shared" si="0"/>
        <v>1</v>
      </c>
      <c r="G25" s="193"/>
      <c r="H25" s="222"/>
      <c r="I25" s="223"/>
      <c r="J25" s="12"/>
      <c r="L25" s="12"/>
    </row>
    <row r="26" spans="1:12" ht="23.25" customHeight="1" x14ac:dyDescent="0.35">
      <c r="A26" s="141"/>
      <c r="B26" s="144"/>
      <c r="C26" s="15" t="s">
        <v>23</v>
      </c>
      <c r="D26" s="235">
        <v>16</v>
      </c>
      <c r="E26" s="235">
        <v>16</v>
      </c>
      <c r="F26" s="203">
        <f>D26/E26</f>
        <v>1</v>
      </c>
      <c r="G26" s="204"/>
      <c r="H26" s="218" t="str">
        <f>IF(F26&gt;=$F$11,"Si","No")</f>
        <v>Si</v>
      </c>
      <c r="I26" s="219"/>
      <c r="J26" s="17"/>
      <c r="L26" s="17"/>
    </row>
    <row r="27" spans="1:12" ht="23.25" customHeight="1" x14ac:dyDescent="0.35">
      <c r="A27" s="141"/>
      <c r="B27" s="144"/>
      <c r="C27" s="15" t="s">
        <v>24</v>
      </c>
      <c r="D27" s="236"/>
      <c r="E27" s="236"/>
      <c r="F27" s="205"/>
      <c r="G27" s="206"/>
      <c r="H27" s="220"/>
      <c r="I27" s="221"/>
      <c r="J27" s="17"/>
      <c r="L27" s="17"/>
    </row>
    <row r="28" spans="1:12" ht="23.25" customHeight="1" thickBot="1" x14ac:dyDescent="0.4">
      <c r="A28" s="141"/>
      <c r="B28" s="144"/>
      <c r="C28" s="15" t="s">
        <v>25</v>
      </c>
      <c r="D28" s="237"/>
      <c r="E28" s="237"/>
      <c r="F28" s="207"/>
      <c r="G28" s="208"/>
      <c r="H28" s="220"/>
      <c r="I28" s="221"/>
      <c r="J28" s="17"/>
      <c r="L28" s="17"/>
    </row>
    <row r="29" spans="1:12" ht="23.25" customHeight="1" thickBot="1" x14ac:dyDescent="0.4">
      <c r="A29" s="141"/>
      <c r="B29" s="144"/>
      <c r="C29" s="27" t="s">
        <v>44</v>
      </c>
      <c r="D29" s="29">
        <v>16</v>
      </c>
      <c r="E29" s="29">
        <v>16</v>
      </c>
      <c r="F29" s="190">
        <f t="shared" si="0"/>
        <v>1</v>
      </c>
      <c r="G29" s="193"/>
      <c r="H29" s="222"/>
      <c r="I29" s="223"/>
      <c r="J29" s="17"/>
      <c r="L29" s="17"/>
    </row>
    <row r="30" spans="1:12" ht="23.25" customHeight="1" thickBot="1" x14ac:dyDescent="0.4">
      <c r="A30" s="141"/>
      <c r="B30" s="143"/>
      <c r="C30" s="24" t="s">
        <v>26</v>
      </c>
      <c r="D30" s="25">
        <f>AVERAGE(D17,D21,D25,D29)</f>
        <v>9.5</v>
      </c>
      <c r="E30" s="25">
        <f>AVERAGE(E17,E21,E25,E29)</f>
        <v>9.5</v>
      </c>
      <c r="F30" s="190">
        <f t="shared" si="0"/>
        <v>1</v>
      </c>
      <c r="G30" s="193"/>
      <c r="H30" s="114" t="str">
        <f t="shared" ref="H30" si="1">IF(F30&gt;=$F$11,"Si","No")</f>
        <v>Si</v>
      </c>
      <c r="I30" s="115"/>
      <c r="J30" s="17"/>
      <c r="L30" s="17"/>
    </row>
    <row r="31" spans="1:12" ht="4.5" customHeight="1" thickBot="1" x14ac:dyDescent="0.4">
      <c r="A31" s="85"/>
      <c r="B31" s="86"/>
      <c r="C31" s="87"/>
      <c r="D31" s="87"/>
      <c r="E31" s="87"/>
      <c r="F31" s="88"/>
      <c r="G31" s="88"/>
      <c r="H31" s="17"/>
      <c r="I31" s="17"/>
      <c r="J31" s="17"/>
      <c r="L31" s="17"/>
    </row>
    <row r="32" spans="1:12" ht="21.75" customHeight="1" x14ac:dyDescent="0.35">
      <c r="A32" s="118" t="s">
        <v>27</v>
      </c>
      <c r="B32" s="119"/>
      <c r="C32" s="130"/>
      <c r="D32" s="131"/>
      <c r="E32" s="131"/>
      <c r="F32" s="131"/>
      <c r="G32" s="131"/>
      <c r="H32" s="131"/>
      <c r="I32" s="132"/>
      <c r="J32" s="12"/>
      <c r="L32" s="12"/>
    </row>
    <row r="33" spans="1:9" ht="21.75" customHeight="1" x14ac:dyDescent="0.35">
      <c r="A33" s="120"/>
      <c r="B33" s="121"/>
      <c r="C33" s="133"/>
      <c r="D33" s="134"/>
      <c r="E33" s="134"/>
      <c r="F33" s="134"/>
      <c r="G33" s="134"/>
      <c r="H33" s="134"/>
      <c r="I33" s="135"/>
    </row>
    <row r="34" spans="1:9" ht="21.75" customHeight="1" x14ac:dyDescent="0.35">
      <c r="A34" s="120"/>
      <c r="B34" s="121"/>
      <c r="C34" s="133"/>
      <c r="D34" s="134"/>
      <c r="E34" s="134"/>
      <c r="F34" s="134"/>
      <c r="G34" s="134"/>
      <c r="H34" s="134"/>
      <c r="I34" s="135"/>
    </row>
    <row r="35" spans="1:9" ht="21.75" customHeight="1" x14ac:dyDescent="0.35">
      <c r="A35" s="120"/>
      <c r="B35" s="121"/>
      <c r="C35" s="133"/>
      <c r="D35" s="134"/>
      <c r="E35" s="134"/>
      <c r="F35" s="134"/>
      <c r="G35" s="134"/>
      <c r="H35" s="134"/>
      <c r="I35" s="135"/>
    </row>
    <row r="36" spans="1:9" ht="21.75" customHeight="1" x14ac:dyDescent="0.35">
      <c r="A36" s="120"/>
      <c r="B36" s="121"/>
      <c r="C36" s="133"/>
      <c r="D36" s="134"/>
      <c r="E36" s="134"/>
      <c r="F36" s="134"/>
      <c r="G36" s="134"/>
      <c r="H36" s="134"/>
      <c r="I36" s="135"/>
    </row>
    <row r="37" spans="1:9" ht="21.75" customHeight="1" x14ac:dyDescent="0.35">
      <c r="A37" s="120"/>
      <c r="B37" s="121"/>
      <c r="C37" s="133"/>
      <c r="D37" s="134"/>
      <c r="E37" s="134"/>
      <c r="F37" s="134"/>
      <c r="G37" s="134"/>
      <c r="H37" s="134"/>
      <c r="I37" s="135"/>
    </row>
    <row r="38" spans="1:9" ht="21.75" customHeight="1" x14ac:dyDescent="0.35">
      <c r="A38" s="120"/>
      <c r="B38" s="121"/>
      <c r="C38" s="133"/>
      <c r="D38" s="134"/>
      <c r="E38" s="134"/>
      <c r="F38" s="134"/>
      <c r="G38" s="134"/>
      <c r="H38" s="134"/>
      <c r="I38" s="135"/>
    </row>
    <row r="39" spans="1:9" ht="21.75" customHeight="1" x14ac:dyDescent="0.35">
      <c r="A39" s="120"/>
      <c r="B39" s="121"/>
      <c r="C39" s="133"/>
      <c r="D39" s="134"/>
      <c r="E39" s="134"/>
      <c r="F39" s="134"/>
      <c r="G39" s="134"/>
      <c r="H39" s="134"/>
      <c r="I39" s="135"/>
    </row>
    <row r="40" spans="1:9" ht="21.75" customHeight="1" x14ac:dyDescent="0.35">
      <c r="A40" s="120"/>
      <c r="B40" s="121"/>
      <c r="C40" s="133"/>
      <c r="D40" s="134"/>
      <c r="E40" s="134"/>
      <c r="F40" s="134"/>
      <c r="G40" s="134"/>
      <c r="H40" s="134"/>
      <c r="I40" s="135"/>
    </row>
    <row r="41" spans="1:9" ht="21.75" customHeight="1" x14ac:dyDescent="0.35">
      <c r="A41" s="120"/>
      <c r="B41" s="121"/>
      <c r="C41" s="133"/>
      <c r="D41" s="134"/>
      <c r="E41" s="134"/>
      <c r="F41" s="134"/>
      <c r="G41" s="134"/>
      <c r="H41" s="134"/>
      <c r="I41" s="135"/>
    </row>
    <row r="42" spans="1:9" ht="21.75" customHeight="1" x14ac:dyDescent="0.35">
      <c r="A42" s="120"/>
      <c r="B42" s="121"/>
      <c r="C42" s="133"/>
      <c r="D42" s="134"/>
      <c r="E42" s="134"/>
      <c r="F42" s="134"/>
      <c r="G42" s="134"/>
      <c r="H42" s="134"/>
      <c r="I42" s="135"/>
    </row>
    <row r="43" spans="1:9" ht="21.75" customHeight="1" x14ac:dyDescent="0.35">
      <c r="A43" s="120"/>
      <c r="B43" s="121"/>
      <c r="C43" s="133"/>
      <c r="D43" s="134"/>
      <c r="E43" s="134"/>
      <c r="F43" s="134"/>
      <c r="G43" s="134"/>
      <c r="H43" s="134"/>
      <c r="I43" s="135"/>
    </row>
    <row r="44" spans="1:9" ht="21.75" customHeight="1" x14ac:dyDescent="0.35">
      <c r="A44" s="120"/>
      <c r="B44" s="121"/>
      <c r="C44" s="133"/>
      <c r="D44" s="134"/>
      <c r="E44" s="134"/>
      <c r="F44" s="134"/>
      <c r="G44" s="134"/>
      <c r="H44" s="134"/>
      <c r="I44" s="135"/>
    </row>
    <row r="45" spans="1:9" ht="21.75" customHeight="1" x14ac:dyDescent="0.35">
      <c r="A45" s="120"/>
      <c r="B45" s="121"/>
      <c r="C45" s="133"/>
      <c r="D45" s="134"/>
      <c r="E45" s="134"/>
      <c r="F45" s="134"/>
      <c r="G45" s="134"/>
      <c r="H45" s="134"/>
      <c r="I45" s="135"/>
    </row>
    <row r="46" spans="1:9" ht="21.75" customHeight="1" x14ac:dyDescent="0.35">
      <c r="A46" s="120"/>
      <c r="B46" s="121"/>
      <c r="C46" s="133"/>
      <c r="D46" s="134"/>
      <c r="E46" s="134"/>
      <c r="F46" s="134"/>
      <c r="G46" s="134"/>
      <c r="H46" s="134"/>
      <c r="I46" s="135"/>
    </row>
    <row r="47" spans="1:9" ht="21.75" customHeight="1" thickBot="1" x14ac:dyDescent="0.4">
      <c r="A47" s="122"/>
      <c r="B47" s="123"/>
      <c r="C47" s="136"/>
      <c r="D47" s="137"/>
      <c r="E47" s="137"/>
      <c r="F47" s="137"/>
      <c r="G47" s="137"/>
      <c r="H47" s="137"/>
      <c r="I47" s="138"/>
    </row>
    <row r="48" spans="1:9" ht="4.5" customHeight="1" thickBot="1" x14ac:dyDescent="0.4">
      <c r="A48" s="89"/>
      <c r="B48" s="90"/>
      <c r="C48" s="91"/>
      <c r="D48" s="91"/>
      <c r="E48" s="91"/>
      <c r="F48" s="91"/>
      <c r="G48" s="91"/>
    </row>
    <row r="49" spans="1:9" ht="27" customHeight="1" thickBot="1" x14ac:dyDescent="0.4">
      <c r="A49" s="70" t="s">
        <v>28</v>
      </c>
      <c r="B49" s="71"/>
      <c r="C49" s="71"/>
      <c r="D49" s="71"/>
      <c r="E49" s="71"/>
      <c r="F49" s="71"/>
      <c r="G49" s="71"/>
      <c r="H49" s="71"/>
      <c r="I49" s="72"/>
    </row>
    <row r="50" spans="1:9" ht="26.25" customHeight="1" thickBot="1" x14ac:dyDescent="0.4">
      <c r="A50" s="73" t="s">
        <v>29</v>
      </c>
      <c r="B50" s="74"/>
      <c r="C50" s="75"/>
      <c r="D50" s="73" t="s">
        <v>30</v>
      </c>
      <c r="E50" s="74"/>
      <c r="F50" s="74"/>
      <c r="G50" s="74"/>
      <c r="H50" s="74"/>
      <c r="I50" s="75"/>
    </row>
    <row r="51" spans="1:9" ht="83" customHeight="1" thickBot="1" x14ac:dyDescent="0.4">
      <c r="A51" s="104" t="s">
        <v>42</v>
      </c>
      <c r="B51" s="105"/>
      <c r="C51" s="106"/>
      <c r="D51" s="232" t="s">
        <v>114</v>
      </c>
      <c r="E51" s="233"/>
      <c r="F51" s="233"/>
      <c r="G51" s="233"/>
      <c r="H51" s="233"/>
      <c r="I51" s="234"/>
    </row>
    <row r="52" spans="1:9" ht="54" customHeight="1" thickBot="1" x14ac:dyDescent="0.4">
      <c r="A52" s="104" t="s">
        <v>79</v>
      </c>
      <c r="B52" s="105"/>
      <c r="C52" s="106"/>
      <c r="D52" s="232" t="s">
        <v>115</v>
      </c>
      <c r="E52" s="233"/>
      <c r="F52" s="233"/>
      <c r="G52" s="233"/>
      <c r="H52" s="233"/>
      <c r="I52" s="234"/>
    </row>
    <row r="53" spans="1:9" ht="54" customHeight="1" thickBot="1" x14ac:dyDescent="0.4">
      <c r="A53" s="104" t="s">
        <v>80</v>
      </c>
      <c r="B53" s="105"/>
      <c r="C53" s="106"/>
      <c r="D53" s="232" t="s">
        <v>117</v>
      </c>
      <c r="E53" s="233"/>
      <c r="F53" s="233"/>
      <c r="G53" s="233"/>
      <c r="H53" s="233"/>
      <c r="I53" s="234"/>
    </row>
    <row r="54" spans="1:9" ht="54.75" customHeight="1" thickBot="1" x14ac:dyDescent="0.4">
      <c r="A54" s="104" t="s">
        <v>44</v>
      </c>
      <c r="B54" s="105"/>
      <c r="C54" s="106"/>
      <c r="D54" s="232" t="s">
        <v>116</v>
      </c>
      <c r="E54" s="233"/>
      <c r="F54" s="233"/>
      <c r="G54" s="233"/>
      <c r="H54" s="233"/>
      <c r="I54" s="234"/>
    </row>
    <row r="55" spans="1:9" ht="4.5" customHeight="1" thickBot="1" x14ac:dyDescent="0.4">
      <c r="A55" s="116"/>
      <c r="B55" s="117"/>
      <c r="C55" s="117"/>
      <c r="D55" s="117"/>
      <c r="E55" s="117"/>
      <c r="F55" s="117"/>
      <c r="G55" s="117"/>
      <c r="I55" s="18"/>
    </row>
    <row r="56" spans="1:9" s="19" customFormat="1" ht="28.5" customHeight="1" thickBot="1" x14ac:dyDescent="0.4">
      <c r="A56" s="107" t="s">
        <v>36</v>
      </c>
      <c r="B56" s="108"/>
      <c r="C56" s="108"/>
      <c r="D56" s="108"/>
      <c r="E56" s="108"/>
      <c r="F56" s="108"/>
      <c r="G56" s="108"/>
      <c r="H56" s="108"/>
      <c r="I56" s="109"/>
    </row>
    <row r="57" spans="1:9" s="19" customFormat="1" ht="36" customHeight="1" x14ac:dyDescent="0.35">
      <c r="A57" s="100" t="s">
        <v>30</v>
      </c>
      <c r="B57" s="101"/>
      <c r="C57" s="102" t="s">
        <v>31</v>
      </c>
      <c r="D57" s="103"/>
      <c r="E57" s="100" t="s">
        <v>0</v>
      </c>
      <c r="F57" s="101"/>
      <c r="G57" s="21" t="s">
        <v>32</v>
      </c>
      <c r="H57" s="22" t="s">
        <v>33</v>
      </c>
      <c r="I57" s="23" t="s">
        <v>34</v>
      </c>
    </row>
    <row r="58" spans="1:9" s="19" customFormat="1" ht="182" customHeight="1" x14ac:dyDescent="0.35">
      <c r="A58" s="226" t="s">
        <v>114</v>
      </c>
      <c r="B58" s="227"/>
      <c r="C58" s="230" t="s">
        <v>118</v>
      </c>
      <c r="D58" s="231"/>
      <c r="E58" s="230" t="s">
        <v>89</v>
      </c>
      <c r="F58" s="231"/>
      <c r="G58" s="45" t="s">
        <v>89</v>
      </c>
      <c r="H58" s="42" t="s">
        <v>89</v>
      </c>
      <c r="I58" s="43" t="s">
        <v>89</v>
      </c>
    </row>
    <row r="59" spans="1:9" s="19" customFormat="1" ht="89" customHeight="1" x14ac:dyDescent="0.35">
      <c r="A59" s="226" t="s">
        <v>119</v>
      </c>
      <c r="B59" s="227"/>
      <c r="C59" s="230" t="s">
        <v>118</v>
      </c>
      <c r="D59" s="231"/>
      <c r="E59" s="230" t="s">
        <v>89</v>
      </c>
      <c r="F59" s="231"/>
      <c r="G59" s="45" t="s">
        <v>89</v>
      </c>
      <c r="H59" s="42" t="s">
        <v>89</v>
      </c>
      <c r="I59" s="43" t="s">
        <v>89</v>
      </c>
    </row>
    <row r="60" spans="1:9" s="19" customFormat="1" ht="97" customHeight="1" x14ac:dyDescent="0.35">
      <c r="A60" s="226" t="s">
        <v>117</v>
      </c>
      <c r="B60" s="227"/>
      <c r="C60" s="226" t="s">
        <v>120</v>
      </c>
      <c r="D60" s="227"/>
      <c r="E60" s="230" t="s">
        <v>89</v>
      </c>
      <c r="F60" s="231"/>
      <c r="G60" s="45" t="s">
        <v>89</v>
      </c>
      <c r="H60" s="42" t="s">
        <v>89</v>
      </c>
      <c r="I60" s="43" t="s">
        <v>89</v>
      </c>
    </row>
    <row r="61" spans="1:9" ht="80" customHeight="1" thickBot="1" x14ac:dyDescent="0.4">
      <c r="A61" s="224" t="s">
        <v>116</v>
      </c>
      <c r="B61" s="225"/>
      <c r="C61" s="226" t="s">
        <v>120</v>
      </c>
      <c r="D61" s="227"/>
      <c r="E61" s="228" t="s">
        <v>89</v>
      </c>
      <c r="F61" s="229"/>
      <c r="G61" s="52" t="s">
        <v>89</v>
      </c>
      <c r="H61" s="53" t="s">
        <v>89</v>
      </c>
      <c r="I61" s="54" t="s">
        <v>89</v>
      </c>
    </row>
  </sheetData>
  <mergeCells count="70">
    <mergeCell ref="D14:D16"/>
    <mergeCell ref="E14:E16"/>
    <mergeCell ref="D18:D20"/>
    <mergeCell ref="E18:E20"/>
    <mergeCell ref="D22:D24"/>
    <mergeCell ref="E22:E24"/>
    <mergeCell ref="H18:I21"/>
    <mergeCell ref="H22:I25"/>
    <mergeCell ref="D26:D28"/>
    <mergeCell ref="E26:E28"/>
    <mergeCell ref="F26:G28"/>
    <mergeCell ref="F22:G24"/>
    <mergeCell ref="F18:G20"/>
    <mergeCell ref="A6:I6"/>
    <mergeCell ref="A1:B3"/>
    <mergeCell ref="G1:I1"/>
    <mergeCell ref="G2:I2"/>
    <mergeCell ref="G3:I3"/>
    <mergeCell ref="C1:F1"/>
    <mergeCell ref="C2:F2"/>
    <mergeCell ref="C3:F3"/>
    <mergeCell ref="A7:I7"/>
    <mergeCell ref="A8:I8"/>
    <mergeCell ref="A9:G9"/>
    <mergeCell ref="A10:A30"/>
    <mergeCell ref="B11:B30"/>
    <mergeCell ref="C12:I12"/>
    <mergeCell ref="F13:G13"/>
    <mergeCell ref="H13:I13"/>
    <mergeCell ref="F17:G17"/>
    <mergeCell ref="F21:G21"/>
    <mergeCell ref="F25:G25"/>
    <mergeCell ref="H26:I29"/>
    <mergeCell ref="F30:G30"/>
    <mergeCell ref="H30:I30"/>
    <mergeCell ref="F14:G16"/>
    <mergeCell ref="H14:I17"/>
    <mergeCell ref="A31:G31"/>
    <mergeCell ref="A32:B47"/>
    <mergeCell ref="C32:I47"/>
    <mergeCell ref="F29:G29"/>
    <mergeCell ref="A57:B57"/>
    <mergeCell ref="C57:D57"/>
    <mergeCell ref="E57:F57"/>
    <mergeCell ref="A52:C52"/>
    <mergeCell ref="A48:G48"/>
    <mergeCell ref="A49:I49"/>
    <mergeCell ref="A50:C50"/>
    <mergeCell ref="D50:I50"/>
    <mergeCell ref="A51:C51"/>
    <mergeCell ref="D51:I51"/>
    <mergeCell ref="A53:C53"/>
    <mergeCell ref="D52:I52"/>
    <mergeCell ref="D53:I53"/>
    <mergeCell ref="A58:B58"/>
    <mergeCell ref="C58:D58"/>
    <mergeCell ref="E58:F58"/>
    <mergeCell ref="A54:C54"/>
    <mergeCell ref="D54:I54"/>
    <mergeCell ref="A55:G55"/>
    <mergeCell ref="A56:I56"/>
    <mergeCell ref="A61:B61"/>
    <mergeCell ref="C61:D61"/>
    <mergeCell ref="E61:F61"/>
    <mergeCell ref="A59:B59"/>
    <mergeCell ref="C59:D59"/>
    <mergeCell ref="E59:F59"/>
    <mergeCell ref="A60:B60"/>
    <mergeCell ref="C60:D60"/>
    <mergeCell ref="E60:F60"/>
  </mergeCells>
  <conditionalFormatting sqref="G10:G11 J12:J14 J32 L12:L14 L32 H22 H30">
    <cfRule type="colorScale" priority="26">
      <colorScale>
        <cfvo type="formula" val="Si"/>
        <cfvo type="formula" val="No"/>
        <color rgb="FFFF7128"/>
        <color rgb="FFFFEF9C"/>
      </colorScale>
    </cfRule>
  </conditionalFormatting>
  <conditionalFormatting sqref="G11:H11 H22 H30">
    <cfRule type="containsText" dxfId="19" priority="16" operator="containsText" text="No">
      <formula>NOT(ISERROR(SEARCH("No",G11)))</formula>
    </cfRule>
    <cfRule type="containsText" dxfId="18" priority="17" operator="containsText" text="Si">
      <formula>NOT(ISERROR(SEARCH("Si",G11)))</formula>
    </cfRule>
  </conditionalFormatting>
  <conditionalFormatting sqref="H10">
    <cfRule type="colorScale" priority="19">
      <colorScale>
        <cfvo type="formula" val="Si"/>
        <cfvo type="formula" val="No"/>
        <color rgb="FFFF7128"/>
        <color rgb="FFFFEF9C"/>
      </colorScale>
    </cfRule>
  </conditionalFormatting>
  <conditionalFormatting sqref="H11">
    <cfRule type="colorScale" priority="18">
      <colorScale>
        <cfvo type="formula" val="Si"/>
        <cfvo type="formula" val="No"/>
        <color rgb="FFFF7128"/>
        <color rgb="FFFFEF9C"/>
      </colorScale>
    </cfRule>
  </conditionalFormatting>
  <conditionalFormatting sqref="H14">
    <cfRule type="containsText" dxfId="17" priority="7" operator="containsText" text="No">
      <formula>NOT(ISERROR(SEARCH("No",H14)))</formula>
    </cfRule>
    <cfRule type="containsText" dxfId="16" priority="8" operator="containsText" text="Si">
      <formula>NOT(ISERROR(SEARCH("Si",H14)))</formula>
    </cfRule>
    <cfRule type="colorScale" priority="9">
      <colorScale>
        <cfvo type="formula" val="Si"/>
        <cfvo type="formula" val="No"/>
        <color rgb="FFFF7128"/>
        <color rgb="FFFFEF9C"/>
      </colorScale>
    </cfRule>
  </conditionalFormatting>
  <conditionalFormatting sqref="H18">
    <cfRule type="containsText" dxfId="15" priority="4" operator="containsText" text="No">
      <formula>NOT(ISERROR(SEARCH("No",H18)))</formula>
    </cfRule>
    <cfRule type="containsText" dxfId="14" priority="5" operator="containsText" text="Si">
      <formula>NOT(ISERROR(SEARCH("Si",H18)))</formula>
    </cfRule>
    <cfRule type="colorScale" priority="6">
      <colorScale>
        <cfvo type="formula" val="Si"/>
        <cfvo type="formula" val="No"/>
        <color rgb="FFFF7128"/>
        <color rgb="FFFFEF9C"/>
      </colorScale>
    </cfRule>
  </conditionalFormatting>
  <conditionalFormatting sqref="H26">
    <cfRule type="containsText" dxfId="13" priority="1" operator="containsText" text="No">
      <formula>NOT(ISERROR(SEARCH("No",H26)))</formula>
    </cfRule>
    <cfRule type="containsText" dxfId="12" priority="2" operator="containsText" text="Si">
      <formula>NOT(ISERROR(SEARCH("Si",H26)))</formula>
    </cfRule>
    <cfRule type="colorScale" priority="3">
      <colorScale>
        <cfvo type="formula" val="Si"/>
        <cfvo type="formula" val="No"/>
        <color rgb="FFFF7128"/>
        <color rgb="FFFFEF9C"/>
      </colorScale>
    </cfRule>
  </conditionalFormatting>
  <conditionalFormatting sqref="I10">
    <cfRule type="colorScale" priority="20">
      <colorScale>
        <cfvo type="formula" val="Si"/>
        <cfvo type="formula" val="No"/>
        <color rgb="FFFF7128"/>
        <color rgb="FFFFEF9C"/>
      </colorScale>
    </cfRule>
  </conditionalFormatting>
  <conditionalFormatting sqref="I11">
    <cfRule type="containsText" dxfId="11" priority="21" operator="containsText" text="No">
      <formula>NOT(ISERROR(SEARCH("No",I11)))</formula>
    </cfRule>
    <cfRule type="containsText" dxfId="10" priority="22" operator="containsText" text="Si">
      <formula>NOT(ISERROR(SEARCH("Si",I11)))</formula>
    </cfRule>
    <cfRule type="colorScale" priority="23">
      <colorScale>
        <cfvo type="formula" val="Si"/>
        <cfvo type="formula" val="No"/>
        <color rgb="FFFF7128"/>
        <color rgb="FFFFEF9C"/>
      </colorScale>
    </cfRule>
  </conditionalFormatting>
  <conditionalFormatting sqref="J12:J14 L12:L14 J32 L32">
    <cfRule type="containsText" dxfId="9" priority="24" operator="containsText" text="No">
      <formula>NOT(ISERROR(SEARCH("No",J12)))</formula>
    </cfRule>
    <cfRule type="containsText" dxfId="8" priority="25" operator="containsText" text="Si">
      <formula>NOT(ISERROR(SEARCH("Si",J12)))</formula>
    </cfRule>
  </conditionalFormatting>
  <printOptions horizontalCentered="1"/>
  <pageMargins left="0.19685039370078741" right="0.19685039370078741" top="0.19685039370078741" bottom="0.74803149606299213" header="0" footer="0.39370078740157483"/>
  <pageSetup scale="45" orientation="landscape" r:id="rId1"/>
  <headerFooter>
    <oddFooter>&amp;L&amp;"Arial,Normal"&amp;8Carrera 16 # 24-03 Barrio Olímpico - Popular 6701469 - 6701465
contactenos@idermeta.gov.co
Villavicencio - Meta, Colombia&amp;C&amp;"Arial,Normal"&amp;8Página &amp;P de &amp;N&amp;R&amp;G</oddFooter>
  </headerFooter>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9263FE-74E5-44D1-BE50-2F7DA30C943A}">
  <sheetPr>
    <tabColor theme="0"/>
  </sheetPr>
  <dimension ref="A1:L61"/>
  <sheetViews>
    <sheetView topLeftCell="A59" zoomScale="51" zoomScaleNormal="70" zoomScalePageLayoutView="60" workbookViewId="0">
      <selection activeCell="C12" sqref="C12:I12"/>
    </sheetView>
  </sheetViews>
  <sheetFormatPr baseColWidth="10" defaultColWidth="11.453125" defaultRowHeight="17.5" x14ac:dyDescent="0.35"/>
  <cols>
    <col min="1" max="1" width="20.1796875" style="1" customWidth="1"/>
    <col min="2" max="2" width="31" style="1" customWidth="1"/>
    <col min="3" max="3" width="59.54296875" style="1" customWidth="1"/>
    <col min="4" max="4" width="41.81640625" style="1" customWidth="1"/>
    <col min="5" max="5" width="37.453125" style="1" customWidth="1"/>
    <col min="6" max="6" width="18.54296875" style="1" customWidth="1"/>
    <col min="7" max="7" width="25.1796875" style="1" customWidth="1"/>
    <col min="8" max="8" width="21.1796875" style="1" customWidth="1"/>
    <col min="9" max="9" width="23.453125" style="1" customWidth="1"/>
    <col min="10" max="10" width="40.90625" style="1" bestFit="1" customWidth="1"/>
    <col min="11" max="11" width="11.453125" style="1"/>
    <col min="12" max="12" width="20.81640625" style="1" bestFit="1" customWidth="1"/>
    <col min="13" max="255" width="11.453125" style="1"/>
    <col min="256" max="256" width="22.1796875" style="1" customWidth="1"/>
    <col min="257" max="257" width="22" style="1" customWidth="1"/>
    <col min="258" max="258" width="37.81640625" style="1" customWidth="1"/>
    <col min="259" max="259" width="37.453125" style="1" customWidth="1"/>
    <col min="260" max="260" width="18.54296875" style="1" customWidth="1"/>
    <col min="261" max="261" width="24" style="1" customWidth="1"/>
    <col min="262" max="511" width="11.453125" style="1"/>
    <col min="512" max="512" width="22.1796875" style="1" customWidth="1"/>
    <col min="513" max="513" width="22" style="1" customWidth="1"/>
    <col min="514" max="514" width="37.81640625" style="1" customWidth="1"/>
    <col min="515" max="515" width="37.453125" style="1" customWidth="1"/>
    <col min="516" max="516" width="18.54296875" style="1" customWidth="1"/>
    <col min="517" max="517" width="24" style="1" customWidth="1"/>
    <col min="518" max="767" width="11.453125" style="1"/>
    <col min="768" max="768" width="22.1796875" style="1" customWidth="1"/>
    <col min="769" max="769" width="22" style="1" customWidth="1"/>
    <col min="770" max="770" width="37.81640625" style="1" customWidth="1"/>
    <col min="771" max="771" width="37.453125" style="1" customWidth="1"/>
    <col min="772" max="772" width="18.54296875" style="1" customWidth="1"/>
    <col min="773" max="773" width="24" style="1" customWidth="1"/>
    <col min="774" max="1023" width="11.453125" style="1"/>
    <col min="1024" max="1024" width="22.1796875" style="1" customWidth="1"/>
    <col min="1025" max="1025" width="22" style="1" customWidth="1"/>
    <col min="1026" max="1026" width="37.81640625" style="1" customWidth="1"/>
    <col min="1027" max="1027" width="37.453125" style="1" customWidth="1"/>
    <col min="1028" max="1028" width="18.54296875" style="1" customWidth="1"/>
    <col min="1029" max="1029" width="24" style="1" customWidth="1"/>
    <col min="1030" max="1279" width="11.453125" style="1"/>
    <col min="1280" max="1280" width="22.1796875" style="1" customWidth="1"/>
    <col min="1281" max="1281" width="22" style="1" customWidth="1"/>
    <col min="1282" max="1282" width="37.81640625" style="1" customWidth="1"/>
    <col min="1283" max="1283" width="37.453125" style="1" customWidth="1"/>
    <col min="1284" max="1284" width="18.54296875" style="1" customWidth="1"/>
    <col min="1285" max="1285" width="24" style="1" customWidth="1"/>
    <col min="1286" max="1535" width="11.453125" style="1"/>
    <col min="1536" max="1536" width="22.1796875" style="1" customWidth="1"/>
    <col min="1537" max="1537" width="22" style="1" customWidth="1"/>
    <col min="1538" max="1538" width="37.81640625" style="1" customWidth="1"/>
    <col min="1539" max="1539" width="37.453125" style="1" customWidth="1"/>
    <col min="1540" max="1540" width="18.54296875" style="1" customWidth="1"/>
    <col min="1541" max="1541" width="24" style="1" customWidth="1"/>
    <col min="1542" max="1791" width="11.453125" style="1"/>
    <col min="1792" max="1792" width="22.1796875" style="1" customWidth="1"/>
    <col min="1793" max="1793" width="22" style="1" customWidth="1"/>
    <col min="1794" max="1794" width="37.81640625" style="1" customWidth="1"/>
    <col min="1795" max="1795" width="37.453125" style="1" customWidth="1"/>
    <col min="1796" max="1796" width="18.54296875" style="1" customWidth="1"/>
    <col min="1797" max="1797" width="24" style="1" customWidth="1"/>
    <col min="1798" max="2047" width="11.453125" style="1"/>
    <col min="2048" max="2048" width="22.1796875" style="1" customWidth="1"/>
    <col min="2049" max="2049" width="22" style="1" customWidth="1"/>
    <col min="2050" max="2050" width="37.81640625" style="1" customWidth="1"/>
    <col min="2051" max="2051" width="37.453125" style="1" customWidth="1"/>
    <col min="2052" max="2052" width="18.54296875" style="1" customWidth="1"/>
    <col min="2053" max="2053" width="24" style="1" customWidth="1"/>
    <col min="2054" max="2303" width="11.453125" style="1"/>
    <col min="2304" max="2304" width="22.1796875" style="1" customWidth="1"/>
    <col min="2305" max="2305" width="22" style="1" customWidth="1"/>
    <col min="2306" max="2306" width="37.81640625" style="1" customWidth="1"/>
    <col min="2307" max="2307" width="37.453125" style="1" customWidth="1"/>
    <col min="2308" max="2308" width="18.54296875" style="1" customWidth="1"/>
    <col min="2309" max="2309" width="24" style="1" customWidth="1"/>
    <col min="2310" max="2559" width="11.453125" style="1"/>
    <col min="2560" max="2560" width="22.1796875" style="1" customWidth="1"/>
    <col min="2561" max="2561" width="22" style="1" customWidth="1"/>
    <col min="2562" max="2562" width="37.81640625" style="1" customWidth="1"/>
    <col min="2563" max="2563" width="37.453125" style="1" customWidth="1"/>
    <col min="2564" max="2564" width="18.54296875" style="1" customWidth="1"/>
    <col min="2565" max="2565" width="24" style="1" customWidth="1"/>
    <col min="2566" max="2815" width="11.453125" style="1"/>
    <col min="2816" max="2816" width="22.1796875" style="1" customWidth="1"/>
    <col min="2817" max="2817" width="22" style="1" customWidth="1"/>
    <col min="2818" max="2818" width="37.81640625" style="1" customWidth="1"/>
    <col min="2819" max="2819" width="37.453125" style="1" customWidth="1"/>
    <col min="2820" max="2820" width="18.54296875" style="1" customWidth="1"/>
    <col min="2821" max="2821" width="24" style="1" customWidth="1"/>
    <col min="2822" max="3071" width="11.453125" style="1"/>
    <col min="3072" max="3072" width="22.1796875" style="1" customWidth="1"/>
    <col min="3073" max="3073" width="22" style="1" customWidth="1"/>
    <col min="3074" max="3074" width="37.81640625" style="1" customWidth="1"/>
    <col min="3075" max="3075" width="37.453125" style="1" customWidth="1"/>
    <col min="3076" max="3076" width="18.54296875" style="1" customWidth="1"/>
    <col min="3077" max="3077" width="24" style="1" customWidth="1"/>
    <col min="3078" max="3327" width="11.453125" style="1"/>
    <col min="3328" max="3328" width="22.1796875" style="1" customWidth="1"/>
    <col min="3329" max="3329" width="22" style="1" customWidth="1"/>
    <col min="3330" max="3330" width="37.81640625" style="1" customWidth="1"/>
    <col min="3331" max="3331" width="37.453125" style="1" customWidth="1"/>
    <col min="3332" max="3332" width="18.54296875" style="1" customWidth="1"/>
    <col min="3333" max="3333" width="24" style="1" customWidth="1"/>
    <col min="3334" max="3583" width="11.453125" style="1"/>
    <col min="3584" max="3584" width="22.1796875" style="1" customWidth="1"/>
    <col min="3585" max="3585" width="22" style="1" customWidth="1"/>
    <col min="3586" max="3586" width="37.81640625" style="1" customWidth="1"/>
    <col min="3587" max="3587" width="37.453125" style="1" customWidth="1"/>
    <col min="3588" max="3588" width="18.54296875" style="1" customWidth="1"/>
    <col min="3589" max="3589" width="24" style="1" customWidth="1"/>
    <col min="3590" max="3839" width="11.453125" style="1"/>
    <col min="3840" max="3840" width="22.1796875" style="1" customWidth="1"/>
    <col min="3841" max="3841" width="22" style="1" customWidth="1"/>
    <col min="3842" max="3842" width="37.81640625" style="1" customWidth="1"/>
    <col min="3843" max="3843" width="37.453125" style="1" customWidth="1"/>
    <col min="3844" max="3844" width="18.54296875" style="1" customWidth="1"/>
    <col min="3845" max="3845" width="24" style="1" customWidth="1"/>
    <col min="3846" max="4095" width="11.453125" style="1"/>
    <col min="4096" max="4096" width="22.1796875" style="1" customWidth="1"/>
    <col min="4097" max="4097" width="22" style="1" customWidth="1"/>
    <col min="4098" max="4098" width="37.81640625" style="1" customWidth="1"/>
    <col min="4099" max="4099" width="37.453125" style="1" customWidth="1"/>
    <col min="4100" max="4100" width="18.54296875" style="1" customWidth="1"/>
    <col min="4101" max="4101" width="24" style="1" customWidth="1"/>
    <col min="4102" max="4351" width="11.453125" style="1"/>
    <col min="4352" max="4352" width="22.1796875" style="1" customWidth="1"/>
    <col min="4353" max="4353" width="22" style="1" customWidth="1"/>
    <col min="4354" max="4354" width="37.81640625" style="1" customWidth="1"/>
    <col min="4355" max="4355" width="37.453125" style="1" customWidth="1"/>
    <col min="4356" max="4356" width="18.54296875" style="1" customWidth="1"/>
    <col min="4357" max="4357" width="24" style="1" customWidth="1"/>
    <col min="4358" max="4607" width="11.453125" style="1"/>
    <col min="4608" max="4608" width="22.1796875" style="1" customWidth="1"/>
    <col min="4609" max="4609" width="22" style="1" customWidth="1"/>
    <col min="4610" max="4610" width="37.81640625" style="1" customWidth="1"/>
    <col min="4611" max="4611" width="37.453125" style="1" customWidth="1"/>
    <col min="4612" max="4612" width="18.54296875" style="1" customWidth="1"/>
    <col min="4613" max="4613" width="24" style="1" customWidth="1"/>
    <col min="4614" max="4863" width="11.453125" style="1"/>
    <col min="4864" max="4864" width="22.1796875" style="1" customWidth="1"/>
    <col min="4865" max="4865" width="22" style="1" customWidth="1"/>
    <col min="4866" max="4866" width="37.81640625" style="1" customWidth="1"/>
    <col min="4867" max="4867" width="37.453125" style="1" customWidth="1"/>
    <col min="4868" max="4868" width="18.54296875" style="1" customWidth="1"/>
    <col min="4869" max="4869" width="24" style="1" customWidth="1"/>
    <col min="4870" max="5119" width="11.453125" style="1"/>
    <col min="5120" max="5120" width="22.1796875" style="1" customWidth="1"/>
    <col min="5121" max="5121" width="22" style="1" customWidth="1"/>
    <col min="5122" max="5122" width="37.81640625" style="1" customWidth="1"/>
    <col min="5123" max="5123" width="37.453125" style="1" customWidth="1"/>
    <col min="5124" max="5124" width="18.54296875" style="1" customWidth="1"/>
    <col min="5125" max="5125" width="24" style="1" customWidth="1"/>
    <col min="5126" max="5375" width="11.453125" style="1"/>
    <col min="5376" max="5376" width="22.1796875" style="1" customWidth="1"/>
    <col min="5377" max="5377" width="22" style="1" customWidth="1"/>
    <col min="5378" max="5378" width="37.81640625" style="1" customWidth="1"/>
    <col min="5379" max="5379" width="37.453125" style="1" customWidth="1"/>
    <col min="5380" max="5380" width="18.54296875" style="1" customWidth="1"/>
    <col min="5381" max="5381" width="24" style="1" customWidth="1"/>
    <col min="5382" max="5631" width="11.453125" style="1"/>
    <col min="5632" max="5632" width="22.1796875" style="1" customWidth="1"/>
    <col min="5633" max="5633" width="22" style="1" customWidth="1"/>
    <col min="5634" max="5634" width="37.81640625" style="1" customWidth="1"/>
    <col min="5635" max="5635" width="37.453125" style="1" customWidth="1"/>
    <col min="5636" max="5636" width="18.54296875" style="1" customWidth="1"/>
    <col min="5637" max="5637" width="24" style="1" customWidth="1"/>
    <col min="5638" max="5887" width="11.453125" style="1"/>
    <col min="5888" max="5888" width="22.1796875" style="1" customWidth="1"/>
    <col min="5889" max="5889" width="22" style="1" customWidth="1"/>
    <col min="5890" max="5890" width="37.81640625" style="1" customWidth="1"/>
    <col min="5891" max="5891" width="37.453125" style="1" customWidth="1"/>
    <col min="5892" max="5892" width="18.54296875" style="1" customWidth="1"/>
    <col min="5893" max="5893" width="24" style="1" customWidth="1"/>
    <col min="5894" max="6143" width="11.453125" style="1"/>
    <col min="6144" max="6144" width="22.1796875" style="1" customWidth="1"/>
    <col min="6145" max="6145" width="22" style="1" customWidth="1"/>
    <col min="6146" max="6146" width="37.81640625" style="1" customWidth="1"/>
    <col min="6147" max="6147" width="37.453125" style="1" customWidth="1"/>
    <col min="6148" max="6148" width="18.54296875" style="1" customWidth="1"/>
    <col min="6149" max="6149" width="24" style="1" customWidth="1"/>
    <col min="6150" max="6399" width="11.453125" style="1"/>
    <col min="6400" max="6400" width="22.1796875" style="1" customWidth="1"/>
    <col min="6401" max="6401" width="22" style="1" customWidth="1"/>
    <col min="6402" max="6402" width="37.81640625" style="1" customWidth="1"/>
    <col min="6403" max="6403" width="37.453125" style="1" customWidth="1"/>
    <col min="6404" max="6404" width="18.54296875" style="1" customWidth="1"/>
    <col min="6405" max="6405" width="24" style="1" customWidth="1"/>
    <col min="6406" max="6655" width="11.453125" style="1"/>
    <col min="6656" max="6656" width="22.1796875" style="1" customWidth="1"/>
    <col min="6657" max="6657" width="22" style="1" customWidth="1"/>
    <col min="6658" max="6658" width="37.81640625" style="1" customWidth="1"/>
    <col min="6659" max="6659" width="37.453125" style="1" customWidth="1"/>
    <col min="6660" max="6660" width="18.54296875" style="1" customWidth="1"/>
    <col min="6661" max="6661" width="24" style="1" customWidth="1"/>
    <col min="6662" max="6911" width="11.453125" style="1"/>
    <col min="6912" max="6912" width="22.1796875" style="1" customWidth="1"/>
    <col min="6913" max="6913" width="22" style="1" customWidth="1"/>
    <col min="6914" max="6914" width="37.81640625" style="1" customWidth="1"/>
    <col min="6915" max="6915" width="37.453125" style="1" customWidth="1"/>
    <col min="6916" max="6916" width="18.54296875" style="1" customWidth="1"/>
    <col min="6917" max="6917" width="24" style="1" customWidth="1"/>
    <col min="6918" max="7167" width="11.453125" style="1"/>
    <col min="7168" max="7168" width="22.1796875" style="1" customWidth="1"/>
    <col min="7169" max="7169" width="22" style="1" customWidth="1"/>
    <col min="7170" max="7170" width="37.81640625" style="1" customWidth="1"/>
    <col min="7171" max="7171" width="37.453125" style="1" customWidth="1"/>
    <col min="7172" max="7172" width="18.54296875" style="1" customWidth="1"/>
    <col min="7173" max="7173" width="24" style="1" customWidth="1"/>
    <col min="7174" max="7423" width="11.453125" style="1"/>
    <col min="7424" max="7424" width="22.1796875" style="1" customWidth="1"/>
    <col min="7425" max="7425" width="22" style="1" customWidth="1"/>
    <col min="7426" max="7426" width="37.81640625" style="1" customWidth="1"/>
    <col min="7427" max="7427" width="37.453125" style="1" customWidth="1"/>
    <col min="7428" max="7428" width="18.54296875" style="1" customWidth="1"/>
    <col min="7429" max="7429" width="24" style="1" customWidth="1"/>
    <col min="7430" max="7679" width="11.453125" style="1"/>
    <col min="7680" max="7680" width="22.1796875" style="1" customWidth="1"/>
    <col min="7681" max="7681" width="22" style="1" customWidth="1"/>
    <col min="7682" max="7682" width="37.81640625" style="1" customWidth="1"/>
    <col min="7683" max="7683" width="37.453125" style="1" customWidth="1"/>
    <col min="7684" max="7684" width="18.54296875" style="1" customWidth="1"/>
    <col min="7685" max="7685" width="24" style="1" customWidth="1"/>
    <col min="7686" max="7935" width="11.453125" style="1"/>
    <col min="7936" max="7936" width="22.1796875" style="1" customWidth="1"/>
    <col min="7937" max="7937" width="22" style="1" customWidth="1"/>
    <col min="7938" max="7938" width="37.81640625" style="1" customWidth="1"/>
    <col min="7939" max="7939" width="37.453125" style="1" customWidth="1"/>
    <col min="7940" max="7940" width="18.54296875" style="1" customWidth="1"/>
    <col min="7941" max="7941" width="24" style="1" customWidth="1"/>
    <col min="7942" max="8191" width="11.453125" style="1"/>
    <col min="8192" max="8192" width="22.1796875" style="1" customWidth="1"/>
    <col min="8193" max="8193" width="22" style="1" customWidth="1"/>
    <col min="8194" max="8194" width="37.81640625" style="1" customWidth="1"/>
    <col min="8195" max="8195" width="37.453125" style="1" customWidth="1"/>
    <col min="8196" max="8196" width="18.54296875" style="1" customWidth="1"/>
    <col min="8197" max="8197" width="24" style="1" customWidth="1"/>
    <col min="8198" max="8447" width="11.453125" style="1"/>
    <col min="8448" max="8448" width="22.1796875" style="1" customWidth="1"/>
    <col min="8449" max="8449" width="22" style="1" customWidth="1"/>
    <col min="8450" max="8450" width="37.81640625" style="1" customWidth="1"/>
    <col min="8451" max="8451" width="37.453125" style="1" customWidth="1"/>
    <col min="8452" max="8452" width="18.54296875" style="1" customWidth="1"/>
    <col min="8453" max="8453" width="24" style="1" customWidth="1"/>
    <col min="8454" max="8703" width="11.453125" style="1"/>
    <col min="8704" max="8704" width="22.1796875" style="1" customWidth="1"/>
    <col min="8705" max="8705" width="22" style="1" customWidth="1"/>
    <col min="8706" max="8706" width="37.81640625" style="1" customWidth="1"/>
    <col min="8707" max="8707" width="37.453125" style="1" customWidth="1"/>
    <col min="8708" max="8708" width="18.54296875" style="1" customWidth="1"/>
    <col min="8709" max="8709" width="24" style="1" customWidth="1"/>
    <col min="8710" max="8959" width="11.453125" style="1"/>
    <col min="8960" max="8960" width="22.1796875" style="1" customWidth="1"/>
    <col min="8961" max="8961" width="22" style="1" customWidth="1"/>
    <col min="8962" max="8962" width="37.81640625" style="1" customWidth="1"/>
    <col min="8963" max="8963" width="37.453125" style="1" customWidth="1"/>
    <col min="8964" max="8964" width="18.54296875" style="1" customWidth="1"/>
    <col min="8965" max="8965" width="24" style="1" customWidth="1"/>
    <col min="8966" max="9215" width="11.453125" style="1"/>
    <col min="9216" max="9216" width="22.1796875" style="1" customWidth="1"/>
    <col min="9217" max="9217" width="22" style="1" customWidth="1"/>
    <col min="9218" max="9218" width="37.81640625" style="1" customWidth="1"/>
    <col min="9219" max="9219" width="37.453125" style="1" customWidth="1"/>
    <col min="9220" max="9220" width="18.54296875" style="1" customWidth="1"/>
    <col min="9221" max="9221" width="24" style="1" customWidth="1"/>
    <col min="9222" max="9471" width="11.453125" style="1"/>
    <col min="9472" max="9472" width="22.1796875" style="1" customWidth="1"/>
    <col min="9473" max="9473" width="22" style="1" customWidth="1"/>
    <col min="9474" max="9474" width="37.81640625" style="1" customWidth="1"/>
    <col min="9475" max="9475" width="37.453125" style="1" customWidth="1"/>
    <col min="9476" max="9476" width="18.54296875" style="1" customWidth="1"/>
    <col min="9477" max="9477" width="24" style="1" customWidth="1"/>
    <col min="9478" max="9727" width="11.453125" style="1"/>
    <col min="9728" max="9728" width="22.1796875" style="1" customWidth="1"/>
    <col min="9729" max="9729" width="22" style="1" customWidth="1"/>
    <col min="9730" max="9730" width="37.81640625" style="1" customWidth="1"/>
    <col min="9731" max="9731" width="37.453125" style="1" customWidth="1"/>
    <col min="9732" max="9732" width="18.54296875" style="1" customWidth="1"/>
    <col min="9733" max="9733" width="24" style="1" customWidth="1"/>
    <col min="9734" max="9983" width="11.453125" style="1"/>
    <col min="9984" max="9984" width="22.1796875" style="1" customWidth="1"/>
    <col min="9985" max="9985" width="22" style="1" customWidth="1"/>
    <col min="9986" max="9986" width="37.81640625" style="1" customWidth="1"/>
    <col min="9987" max="9987" width="37.453125" style="1" customWidth="1"/>
    <col min="9988" max="9988" width="18.54296875" style="1" customWidth="1"/>
    <col min="9989" max="9989" width="24" style="1" customWidth="1"/>
    <col min="9990" max="10239" width="11.453125" style="1"/>
    <col min="10240" max="10240" width="22.1796875" style="1" customWidth="1"/>
    <col min="10241" max="10241" width="22" style="1" customWidth="1"/>
    <col min="10242" max="10242" width="37.81640625" style="1" customWidth="1"/>
    <col min="10243" max="10243" width="37.453125" style="1" customWidth="1"/>
    <col min="10244" max="10244" width="18.54296875" style="1" customWidth="1"/>
    <col min="10245" max="10245" width="24" style="1" customWidth="1"/>
    <col min="10246" max="10495" width="11.453125" style="1"/>
    <col min="10496" max="10496" width="22.1796875" style="1" customWidth="1"/>
    <col min="10497" max="10497" width="22" style="1" customWidth="1"/>
    <col min="10498" max="10498" width="37.81640625" style="1" customWidth="1"/>
    <col min="10499" max="10499" width="37.453125" style="1" customWidth="1"/>
    <col min="10500" max="10500" width="18.54296875" style="1" customWidth="1"/>
    <col min="10501" max="10501" width="24" style="1" customWidth="1"/>
    <col min="10502" max="10751" width="11.453125" style="1"/>
    <col min="10752" max="10752" width="22.1796875" style="1" customWidth="1"/>
    <col min="10753" max="10753" width="22" style="1" customWidth="1"/>
    <col min="10754" max="10754" width="37.81640625" style="1" customWidth="1"/>
    <col min="10755" max="10755" width="37.453125" style="1" customWidth="1"/>
    <col min="10756" max="10756" width="18.54296875" style="1" customWidth="1"/>
    <col min="10757" max="10757" width="24" style="1" customWidth="1"/>
    <col min="10758" max="11007" width="11.453125" style="1"/>
    <col min="11008" max="11008" width="22.1796875" style="1" customWidth="1"/>
    <col min="11009" max="11009" width="22" style="1" customWidth="1"/>
    <col min="11010" max="11010" width="37.81640625" style="1" customWidth="1"/>
    <col min="11011" max="11011" width="37.453125" style="1" customWidth="1"/>
    <col min="11012" max="11012" width="18.54296875" style="1" customWidth="1"/>
    <col min="11013" max="11013" width="24" style="1" customWidth="1"/>
    <col min="11014" max="11263" width="11.453125" style="1"/>
    <col min="11264" max="11264" width="22.1796875" style="1" customWidth="1"/>
    <col min="11265" max="11265" width="22" style="1" customWidth="1"/>
    <col min="11266" max="11266" width="37.81640625" style="1" customWidth="1"/>
    <col min="11267" max="11267" width="37.453125" style="1" customWidth="1"/>
    <col min="11268" max="11268" width="18.54296875" style="1" customWidth="1"/>
    <col min="11269" max="11269" width="24" style="1" customWidth="1"/>
    <col min="11270" max="11519" width="11.453125" style="1"/>
    <col min="11520" max="11520" width="22.1796875" style="1" customWidth="1"/>
    <col min="11521" max="11521" width="22" style="1" customWidth="1"/>
    <col min="11522" max="11522" width="37.81640625" style="1" customWidth="1"/>
    <col min="11523" max="11523" width="37.453125" style="1" customWidth="1"/>
    <col min="11524" max="11524" width="18.54296875" style="1" customWidth="1"/>
    <col min="11525" max="11525" width="24" style="1" customWidth="1"/>
    <col min="11526" max="11775" width="11.453125" style="1"/>
    <col min="11776" max="11776" width="22.1796875" style="1" customWidth="1"/>
    <col min="11777" max="11777" width="22" style="1" customWidth="1"/>
    <col min="11778" max="11778" width="37.81640625" style="1" customWidth="1"/>
    <col min="11779" max="11779" width="37.453125" style="1" customWidth="1"/>
    <col min="11780" max="11780" width="18.54296875" style="1" customWidth="1"/>
    <col min="11781" max="11781" width="24" style="1" customWidth="1"/>
    <col min="11782" max="12031" width="11.453125" style="1"/>
    <col min="12032" max="12032" width="22.1796875" style="1" customWidth="1"/>
    <col min="12033" max="12033" width="22" style="1" customWidth="1"/>
    <col min="12034" max="12034" width="37.81640625" style="1" customWidth="1"/>
    <col min="12035" max="12035" width="37.453125" style="1" customWidth="1"/>
    <col min="12036" max="12036" width="18.54296875" style="1" customWidth="1"/>
    <col min="12037" max="12037" width="24" style="1" customWidth="1"/>
    <col min="12038" max="12287" width="11.453125" style="1"/>
    <col min="12288" max="12288" width="22.1796875" style="1" customWidth="1"/>
    <col min="12289" max="12289" width="22" style="1" customWidth="1"/>
    <col min="12290" max="12290" width="37.81640625" style="1" customWidth="1"/>
    <col min="12291" max="12291" width="37.453125" style="1" customWidth="1"/>
    <col min="12292" max="12292" width="18.54296875" style="1" customWidth="1"/>
    <col min="12293" max="12293" width="24" style="1" customWidth="1"/>
    <col min="12294" max="12543" width="11.453125" style="1"/>
    <col min="12544" max="12544" width="22.1796875" style="1" customWidth="1"/>
    <col min="12545" max="12545" width="22" style="1" customWidth="1"/>
    <col min="12546" max="12546" width="37.81640625" style="1" customWidth="1"/>
    <col min="12547" max="12547" width="37.453125" style="1" customWidth="1"/>
    <col min="12548" max="12548" width="18.54296875" style="1" customWidth="1"/>
    <col min="12549" max="12549" width="24" style="1" customWidth="1"/>
    <col min="12550" max="12799" width="11.453125" style="1"/>
    <col min="12800" max="12800" width="22.1796875" style="1" customWidth="1"/>
    <col min="12801" max="12801" width="22" style="1" customWidth="1"/>
    <col min="12802" max="12802" width="37.81640625" style="1" customWidth="1"/>
    <col min="12803" max="12803" width="37.453125" style="1" customWidth="1"/>
    <col min="12804" max="12804" width="18.54296875" style="1" customWidth="1"/>
    <col min="12805" max="12805" width="24" style="1" customWidth="1"/>
    <col min="12806" max="13055" width="11.453125" style="1"/>
    <col min="13056" max="13056" width="22.1796875" style="1" customWidth="1"/>
    <col min="13057" max="13057" width="22" style="1" customWidth="1"/>
    <col min="13058" max="13058" width="37.81640625" style="1" customWidth="1"/>
    <col min="13059" max="13059" width="37.453125" style="1" customWidth="1"/>
    <col min="13060" max="13060" width="18.54296875" style="1" customWidth="1"/>
    <col min="13061" max="13061" width="24" style="1" customWidth="1"/>
    <col min="13062" max="13311" width="11.453125" style="1"/>
    <col min="13312" max="13312" width="22.1796875" style="1" customWidth="1"/>
    <col min="13313" max="13313" width="22" style="1" customWidth="1"/>
    <col min="13314" max="13314" width="37.81640625" style="1" customWidth="1"/>
    <col min="13315" max="13315" width="37.453125" style="1" customWidth="1"/>
    <col min="13316" max="13316" width="18.54296875" style="1" customWidth="1"/>
    <col min="13317" max="13317" width="24" style="1" customWidth="1"/>
    <col min="13318" max="13567" width="11.453125" style="1"/>
    <col min="13568" max="13568" width="22.1796875" style="1" customWidth="1"/>
    <col min="13569" max="13569" width="22" style="1" customWidth="1"/>
    <col min="13570" max="13570" width="37.81640625" style="1" customWidth="1"/>
    <col min="13571" max="13571" width="37.453125" style="1" customWidth="1"/>
    <col min="13572" max="13572" width="18.54296875" style="1" customWidth="1"/>
    <col min="13573" max="13573" width="24" style="1" customWidth="1"/>
    <col min="13574" max="13823" width="11.453125" style="1"/>
    <col min="13824" max="13824" width="22.1796875" style="1" customWidth="1"/>
    <col min="13825" max="13825" width="22" style="1" customWidth="1"/>
    <col min="13826" max="13826" width="37.81640625" style="1" customWidth="1"/>
    <col min="13827" max="13827" width="37.453125" style="1" customWidth="1"/>
    <col min="13828" max="13828" width="18.54296875" style="1" customWidth="1"/>
    <col min="13829" max="13829" width="24" style="1" customWidth="1"/>
    <col min="13830" max="14079" width="11.453125" style="1"/>
    <col min="14080" max="14080" width="22.1796875" style="1" customWidth="1"/>
    <col min="14081" max="14081" width="22" style="1" customWidth="1"/>
    <col min="14082" max="14082" width="37.81640625" style="1" customWidth="1"/>
    <col min="14083" max="14083" width="37.453125" style="1" customWidth="1"/>
    <col min="14084" max="14084" width="18.54296875" style="1" customWidth="1"/>
    <col min="14085" max="14085" width="24" style="1" customWidth="1"/>
    <col min="14086" max="14335" width="11.453125" style="1"/>
    <col min="14336" max="14336" width="22.1796875" style="1" customWidth="1"/>
    <col min="14337" max="14337" width="22" style="1" customWidth="1"/>
    <col min="14338" max="14338" width="37.81640625" style="1" customWidth="1"/>
    <col min="14339" max="14339" width="37.453125" style="1" customWidth="1"/>
    <col min="14340" max="14340" width="18.54296875" style="1" customWidth="1"/>
    <col min="14341" max="14341" width="24" style="1" customWidth="1"/>
    <col min="14342" max="14591" width="11.453125" style="1"/>
    <col min="14592" max="14592" width="22.1796875" style="1" customWidth="1"/>
    <col min="14593" max="14593" width="22" style="1" customWidth="1"/>
    <col min="14594" max="14594" width="37.81640625" style="1" customWidth="1"/>
    <col min="14595" max="14595" width="37.453125" style="1" customWidth="1"/>
    <col min="14596" max="14596" width="18.54296875" style="1" customWidth="1"/>
    <col min="14597" max="14597" width="24" style="1" customWidth="1"/>
    <col min="14598" max="14847" width="11.453125" style="1"/>
    <col min="14848" max="14848" width="22.1796875" style="1" customWidth="1"/>
    <col min="14849" max="14849" width="22" style="1" customWidth="1"/>
    <col min="14850" max="14850" width="37.81640625" style="1" customWidth="1"/>
    <col min="14851" max="14851" width="37.453125" style="1" customWidth="1"/>
    <col min="14852" max="14852" width="18.54296875" style="1" customWidth="1"/>
    <col min="14853" max="14853" width="24" style="1" customWidth="1"/>
    <col min="14854" max="15103" width="11.453125" style="1"/>
    <col min="15104" max="15104" width="22.1796875" style="1" customWidth="1"/>
    <col min="15105" max="15105" width="22" style="1" customWidth="1"/>
    <col min="15106" max="15106" width="37.81640625" style="1" customWidth="1"/>
    <col min="15107" max="15107" width="37.453125" style="1" customWidth="1"/>
    <col min="15108" max="15108" width="18.54296875" style="1" customWidth="1"/>
    <col min="15109" max="15109" width="24" style="1" customWidth="1"/>
    <col min="15110" max="15359" width="11.453125" style="1"/>
    <col min="15360" max="15360" width="22.1796875" style="1" customWidth="1"/>
    <col min="15361" max="15361" width="22" style="1" customWidth="1"/>
    <col min="15362" max="15362" width="37.81640625" style="1" customWidth="1"/>
    <col min="15363" max="15363" width="37.453125" style="1" customWidth="1"/>
    <col min="15364" max="15364" width="18.54296875" style="1" customWidth="1"/>
    <col min="15365" max="15365" width="24" style="1" customWidth="1"/>
    <col min="15366" max="15615" width="11.453125" style="1"/>
    <col min="15616" max="15616" width="22.1796875" style="1" customWidth="1"/>
    <col min="15617" max="15617" width="22" style="1" customWidth="1"/>
    <col min="15618" max="15618" width="37.81640625" style="1" customWidth="1"/>
    <col min="15619" max="15619" width="37.453125" style="1" customWidth="1"/>
    <col min="15620" max="15620" width="18.54296875" style="1" customWidth="1"/>
    <col min="15621" max="15621" width="24" style="1" customWidth="1"/>
    <col min="15622" max="15871" width="11.453125" style="1"/>
    <col min="15872" max="15872" width="22.1796875" style="1" customWidth="1"/>
    <col min="15873" max="15873" width="22" style="1" customWidth="1"/>
    <col min="15874" max="15874" width="37.81640625" style="1" customWidth="1"/>
    <col min="15875" max="15875" width="37.453125" style="1" customWidth="1"/>
    <col min="15876" max="15876" width="18.54296875" style="1" customWidth="1"/>
    <col min="15877" max="15877" width="24" style="1" customWidth="1"/>
    <col min="15878" max="16127" width="11.453125" style="1"/>
    <col min="16128" max="16128" width="22.1796875" style="1" customWidth="1"/>
    <col min="16129" max="16129" width="22" style="1" customWidth="1"/>
    <col min="16130" max="16130" width="37.81640625" style="1" customWidth="1"/>
    <col min="16131" max="16131" width="37.453125" style="1" customWidth="1"/>
    <col min="16132" max="16132" width="18.54296875" style="1" customWidth="1"/>
    <col min="16133" max="16133" width="24" style="1" customWidth="1"/>
    <col min="16134" max="16384" width="11.453125" style="1"/>
  </cols>
  <sheetData>
    <row r="1" spans="1:11" ht="35" customHeight="1" thickBot="1" x14ac:dyDescent="0.4">
      <c r="A1" s="60"/>
      <c r="B1" s="60"/>
      <c r="C1" s="63" t="s">
        <v>64</v>
      </c>
      <c r="D1" s="64"/>
      <c r="E1" s="64"/>
      <c r="F1" s="65"/>
      <c r="G1" s="61" t="s">
        <v>37</v>
      </c>
      <c r="H1" s="61"/>
      <c r="I1" s="61"/>
    </row>
    <row r="2" spans="1:11" s="32" customFormat="1" ht="35" customHeight="1" thickBot="1" x14ac:dyDescent="0.4">
      <c r="A2" s="60"/>
      <c r="B2" s="60"/>
      <c r="C2" s="63" t="s">
        <v>65</v>
      </c>
      <c r="D2" s="64"/>
      <c r="E2" s="64"/>
      <c r="F2" s="65"/>
      <c r="G2" s="62" t="s">
        <v>77</v>
      </c>
      <c r="H2" s="61"/>
      <c r="I2" s="61"/>
      <c r="J2" s="33"/>
      <c r="K2" s="33"/>
    </row>
    <row r="3" spans="1:11" s="32" customFormat="1" ht="35" customHeight="1" thickBot="1" x14ac:dyDescent="0.4">
      <c r="A3" s="60"/>
      <c r="B3" s="60"/>
      <c r="C3" s="63" t="s">
        <v>66</v>
      </c>
      <c r="D3" s="64"/>
      <c r="E3" s="64"/>
      <c r="F3" s="65"/>
      <c r="G3" s="61" t="s">
        <v>78</v>
      </c>
      <c r="H3" s="61"/>
      <c r="I3" s="61"/>
      <c r="J3" s="34"/>
      <c r="K3" s="34"/>
    </row>
    <row r="5" spans="1:11" ht="5.25" customHeight="1" thickBot="1" x14ac:dyDescent="0.4"/>
    <row r="6" spans="1:11" ht="25.5" customHeight="1" x14ac:dyDescent="0.35">
      <c r="A6" s="155" t="s">
        <v>132</v>
      </c>
      <c r="B6" s="156"/>
      <c r="C6" s="156"/>
      <c r="D6" s="156"/>
      <c r="E6" s="156"/>
      <c r="F6" s="156"/>
      <c r="G6" s="156"/>
      <c r="H6" s="156"/>
      <c r="I6" s="157"/>
    </row>
    <row r="7" spans="1:11" ht="20" x14ac:dyDescent="0.35">
      <c r="A7" s="158" t="s">
        <v>2</v>
      </c>
      <c r="B7" s="159"/>
      <c r="C7" s="159"/>
      <c r="D7" s="159"/>
      <c r="E7" s="159"/>
      <c r="F7" s="159"/>
      <c r="G7" s="159"/>
      <c r="H7" s="159"/>
      <c r="I7" s="160"/>
      <c r="J7" s="4"/>
    </row>
    <row r="8" spans="1:11" ht="20.5" thickBot="1" x14ac:dyDescent="0.45">
      <c r="A8" s="161">
        <v>2024</v>
      </c>
      <c r="B8" s="162"/>
      <c r="C8" s="162"/>
      <c r="D8" s="162"/>
      <c r="E8" s="162"/>
      <c r="F8" s="162"/>
      <c r="G8" s="162"/>
      <c r="H8" s="162"/>
      <c r="I8" s="163"/>
    </row>
    <row r="9" spans="1:11" ht="3.75" customHeight="1" thickBot="1" x14ac:dyDescent="0.4">
      <c r="A9" s="139"/>
      <c r="B9" s="139"/>
      <c r="C9" s="139"/>
      <c r="D9" s="139"/>
      <c r="E9" s="139"/>
      <c r="F9" s="139"/>
      <c r="G9" s="139"/>
    </row>
    <row r="10" spans="1:11" ht="57" customHeight="1" thickBot="1" x14ac:dyDescent="0.4">
      <c r="A10" s="140" t="s">
        <v>3</v>
      </c>
      <c r="B10" s="35" t="s">
        <v>4</v>
      </c>
      <c r="C10" s="36" t="s">
        <v>5</v>
      </c>
      <c r="D10" s="37" t="s">
        <v>6</v>
      </c>
      <c r="E10" s="35" t="s">
        <v>7</v>
      </c>
      <c r="F10" s="35" t="s">
        <v>8</v>
      </c>
      <c r="G10" s="35" t="s">
        <v>9</v>
      </c>
      <c r="H10" s="35" t="s">
        <v>10</v>
      </c>
      <c r="I10" s="38" t="s">
        <v>11</v>
      </c>
    </row>
    <row r="11" spans="1:11" ht="81" customHeight="1" thickBot="1" x14ac:dyDescent="0.4">
      <c r="A11" s="141"/>
      <c r="B11" s="142" t="s">
        <v>54</v>
      </c>
      <c r="C11" s="6" t="s">
        <v>131</v>
      </c>
      <c r="D11" s="7" t="s">
        <v>129</v>
      </c>
      <c r="E11" s="8" t="s">
        <v>130</v>
      </c>
      <c r="F11" s="39">
        <v>0.75</v>
      </c>
      <c r="G11" s="10">
        <v>2024</v>
      </c>
      <c r="H11" s="8"/>
      <c r="I11" s="11" t="s">
        <v>41</v>
      </c>
      <c r="K11" s="12"/>
    </row>
    <row r="12" spans="1:11" ht="22.5" customHeight="1" thickBot="1" x14ac:dyDescent="0.4">
      <c r="A12" s="141"/>
      <c r="B12" s="143"/>
      <c r="C12" s="164" t="s">
        <v>12</v>
      </c>
      <c r="D12" s="165"/>
      <c r="E12" s="165"/>
      <c r="F12" s="165"/>
      <c r="G12" s="165"/>
      <c r="H12" s="165"/>
      <c r="I12" s="165"/>
      <c r="K12" s="13"/>
    </row>
    <row r="13" spans="1:11" ht="18.5" thickBot="1" x14ac:dyDescent="0.4">
      <c r="A13" s="141"/>
      <c r="B13" s="144"/>
      <c r="C13" s="26" t="s">
        <v>13</v>
      </c>
      <c r="D13" s="26" t="s">
        <v>129</v>
      </c>
      <c r="E13" s="26" t="s">
        <v>128</v>
      </c>
      <c r="F13" s="145" t="s">
        <v>1</v>
      </c>
      <c r="G13" s="166"/>
      <c r="H13" s="145" t="s">
        <v>14</v>
      </c>
      <c r="I13" s="146"/>
      <c r="K13" s="14"/>
    </row>
    <row r="14" spans="1:11" ht="23.25" customHeight="1" x14ac:dyDescent="0.35">
      <c r="A14" s="141"/>
      <c r="B14" s="144"/>
      <c r="C14" s="15" t="s">
        <v>15</v>
      </c>
      <c r="D14" s="31">
        <v>183337070</v>
      </c>
      <c r="E14" s="200">
        <v>9855240388.3999996</v>
      </c>
      <c r="F14" s="203">
        <f>+D17/E14</f>
        <v>0.31032977674495138</v>
      </c>
      <c r="G14" s="204"/>
      <c r="H14" s="218" t="str">
        <f>IF(F14&gt;=$F$11,"Si","No")</f>
        <v>No</v>
      </c>
      <c r="I14" s="219"/>
      <c r="K14" s="12"/>
    </row>
    <row r="15" spans="1:11" ht="23.25" customHeight="1" x14ac:dyDescent="0.35">
      <c r="A15" s="141"/>
      <c r="B15" s="144"/>
      <c r="C15" s="15" t="s">
        <v>16</v>
      </c>
      <c r="D15" s="31">
        <f>1055955950.5-D14</f>
        <v>872618880.5</v>
      </c>
      <c r="E15" s="201"/>
      <c r="F15" s="205"/>
      <c r="G15" s="206"/>
      <c r="H15" s="220"/>
      <c r="I15" s="221"/>
      <c r="K15" s="12"/>
    </row>
    <row r="16" spans="1:11" ht="23.25" customHeight="1" x14ac:dyDescent="0.35">
      <c r="A16" s="141"/>
      <c r="B16" s="144"/>
      <c r="C16" s="15" t="s">
        <v>17</v>
      </c>
      <c r="D16" s="31">
        <f>3058374549.5-D15-D14</f>
        <v>2002418599</v>
      </c>
      <c r="E16" s="201"/>
      <c r="F16" s="205"/>
      <c r="G16" s="206"/>
      <c r="H16" s="220"/>
      <c r="I16" s="221"/>
      <c r="K16" s="12"/>
    </row>
    <row r="17" spans="1:12" ht="23.25" customHeight="1" thickBot="1" x14ac:dyDescent="0.4">
      <c r="A17" s="141"/>
      <c r="B17" s="144"/>
      <c r="C17" s="29" t="s">
        <v>42</v>
      </c>
      <c r="D17" s="29">
        <f>SUM(D14:D16)</f>
        <v>3058374549.5</v>
      </c>
      <c r="E17" s="202"/>
      <c r="F17" s="207"/>
      <c r="G17" s="208"/>
      <c r="H17" s="222"/>
      <c r="I17" s="223"/>
      <c r="J17" s="59"/>
      <c r="K17" s="12"/>
    </row>
    <row r="18" spans="1:12" ht="23.25" customHeight="1" x14ac:dyDescent="0.35">
      <c r="A18" s="141"/>
      <c r="B18" s="144"/>
      <c r="C18" s="15" t="s">
        <v>18</v>
      </c>
      <c r="D18" s="31">
        <f>10067801405.5-D14-D15-D16</f>
        <v>7009426856</v>
      </c>
      <c r="E18" s="200">
        <f>24638100971*50%</f>
        <v>12319050485.5</v>
      </c>
      <c r="F18" s="203">
        <f>+D21/E18</f>
        <v>1.0869736407112802</v>
      </c>
      <c r="G18" s="204"/>
      <c r="H18" s="218" t="str">
        <f>IF(F18&gt;=$F$11,"Si","No")</f>
        <v>Si</v>
      </c>
      <c r="I18" s="219"/>
      <c r="J18" s="12"/>
      <c r="K18" s="12"/>
    </row>
    <row r="19" spans="1:12" ht="23.25" customHeight="1" x14ac:dyDescent="0.35">
      <c r="A19" s="141"/>
      <c r="B19" s="144"/>
      <c r="C19" s="15" t="s">
        <v>19</v>
      </c>
      <c r="D19" s="31">
        <f>12226828324-D18-D17</f>
        <v>2159026918.5</v>
      </c>
      <c r="E19" s="201"/>
      <c r="F19" s="205"/>
      <c r="G19" s="206"/>
      <c r="H19" s="220"/>
      <c r="I19" s="221"/>
      <c r="K19" s="12"/>
    </row>
    <row r="20" spans="1:12" ht="23.25" customHeight="1" x14ac:dyDescent="0.35">
      <c r="A20" s="141"/>
      <c r="B20" s="144"/>
      <c r="C20" s="15" t="s">
        <v>20</v>
      </c>
      <c r="D20" s="31">
        <f>13390483156.33-D19-D18-D17</f>
        <v>1163654832.3299999</v>
      </c>
      <c r="E20" s="201"/>
      <c r="F20" s="205"/>
      <c r="G20" s="206"/>
      <c r="H20" s="220"/>
      <c r="I20" s="221"/>
      <c r="J20" s="12"/>
      <c r="K20" s="12"/>
    </row>
    <row r="21" spans="1:12" ht="23.25" customHeight="1" thickBot="1" x14ac:dyDescent="0.4">
      <c r="A21" s="141"/>
      <c r="B21" s="144"/>
      <c r="C21" s="28" t="s">
        <v>43</v>
      </c>
      <c r="D21" s="29">
        <f>+D17+D18+D19+D20</f>
        <v>13390483156.33</v>
      </c>
      <c r="E21" s="202"/>
      <c r="F21" s="207"/>
      <c r="G21" s="208"/>
      <c r="H21" s="222"/>
      <c r="I21" s="223"/>
      <c r="J21" s="59">
        <f>E14*100/E26</f>
        <v>32.906950690419173</v>
      </c>
      <c r="K21" s="12"/>
      <c r="L21" s="58"/>
    </row>
    <row r="22" spans="1:12" ht="23.25" customHeight="1" x14ac:dyDescent="0.35">
      <c r="A22" s="141"/>
      <c r="B22" s="144"/>
      <c r="C22" s="15" t="s">
        <v>21</v>
      </c>
      <c r="D22" s="30">
        <f>13826039817-D21</f>
        <v>435556660.67000008</v>
      </c>
      <c r="E22" s="215">
        <f>27153076064.79*66%</f>
        <v>17921030202.761402</v>
      </c>
      <c r="F22" s="203">
        <f>+D25/E22</f>
        <v>0.90591554817526077</v>
      </c>
      <c r="G22" s="204"/>
      <c r="H22" s="218" t="str">
        <f>IF(F22&gt;=$F$11,"Si","No")</f>
        <v>Si</v>
      </c>
      <c r="I22" s="219"/>
      <c r="K22" s="12"/>
    </row>
    <row r="23" spans="1:12" ht="23.25" customHeight="1" x14ac:dyDescent="0.35">
      <c r="A23" s="141"/>
      <c r="B23" s="144"/>
      <c r="C23" s="15" t="s">
        <v>22</v>
      </c>
      <c r="D23" s="30">
        <f>14740515094-D22-D21</f>
        <v>914475277</v>
      </c>
      <c r="E23" s="216"/>
      <c r="F23" s="205"/>
      <c r="G23" s="206"/>
      <c r="H23" s="220"/>
      <c r="I23" s="221"/>
      <c r="K23" s="12"/>
    </row>
    <row r="24" spans="1:12" ht="23.25" customHeight="1" x14ac:dyDescent="0.35">
      <c r="A24" s="141"/>
      <c r="B24" s="144"/>
      <c r="C24" s="15" t="s">
        <v>35</v>
      </c>
      <c r="D24" s="30">
        <f>16234939900-D23-D22-D21</f>
        <v>1494424806</v>
      </c>
      <c r="E24" s="216"/>
      <c r="F24" s="205"/>
      <c r="G24" s="206"/>
      <c r="H24" s="220"/>
      <c r="I24" s="221"/>
      <c r="J24" s="59">
        <f>E18*100/E26</f>
        <v>41.133688363023964</v>
      </c>
      <c r="K24" s="12"/>
    </row>
    <row r="25" spans="1:12" ht="23.25" customHeight="1" thickBot="1" x14ac:dyDescent="0.4">
      <c r="A25" s="141"/>
      <c r="B25" s="144"/>
      <c r="C25" s="27" t="s">
        <v>45</v>
      </c>
      <c r="D25" s="29">
        <f>+D21+D22+D23+D24</f>
        <v>16234939900</v>
      </c>
      <c r="E25" s="217"/>
      <c r="F25" s="207"/>
      <c r="G25" s="208"/>
      <c r="H25" s="222"/>
      <c r="I25" s="223"/>
      <c r="K25" s="12"/>
      <c r="L25" s="58"/>
    </row>
    <row r="26" spans="1:12" ht="23.25" customHeight="1" x14ac:dyDescent="0.35">
      <c r="A26" s="141"/>
      <c r="B26" s="144"/>
      <c r="C26" s="15" t="s">
        <v>23</v>
      </c>
      <c r="D26" s="30">
        <f>20255710943-D25</f>
        <v>4020771043</v>
      </c>
      <c r="E26" s="200">
        <v>29948810757.689999</v>
      </c>
      <c r="F26" s="203">
        <f>+D29/E26</f>
        <v>0.76467114425168559</v>
      </c>
      <c r="G26" s="204"/>
      <c r="H26" s="218" t="str">
        <f>IF(F26&gt;=$F$11,"Si","No")</f>
        <v>Si</v>
      </c>
      <c r="I26" s="219"/>
      <c r="J26" s="1">
        <f>E22*100/E26</f>
        <v>59.838870891258324</v>
      </c>
      <c r="K26" s="17"/>
    </row>
    <row r="27" spans="1:12" ht="23.25" customHeight="1" x14ac:dyDescent="0.35">
      <c r="A27" s="141"/>
      <c r="B27" s="144"/>
      <c r="C27" s="15" t="s">
        <v>24</v>
      </c>
      <c r="D27" s="31">
        <v>1030072704</v>
      </c>
      <c r="E27" s="201"/>
      <c r="F27" s="205"/>
      <c r="G27" s="206"/>
      <c r="H27" s="220"/>
      <c r="I27" s="221"/>
      <c r="K27" s="17"/>
    </row>
    <row r="28" spans="1:12" ht="23.25" customHeight="1" x14ac:dyDescent="0.35">
      <c r="A28" s="141"/>
      <c r="B28" s="144"/>
      <c r="C28" s="15" t="s">
        <v>25</v>
      </c>
      <c r="D28" s="16">
        <v>1615207744.0599999</v>
      </c>
      <c r="E28" s="201"/>
      <c r="F28" s="205"/>
      <c r="G28" s="206"/>
      <c r="H28" s="220"/>
      <c r="I28" s="221"/>
      <c r="K28" s="17"/>
    </row>
    <row r="29" spans="1:12" ht="23.25" customHeight="1" thickBot="1" x14ac:dyDescent="0.4">
      <c r="A29" s="141"/>
      <c r="B29" s="144"/>
      <c r="C29" s="27" t="s">
        <v>44</v>
      </c>
      <c r="D29" s="29">
        <f>+D25+D26+D27+D28</f>
        <v>22900991391.060001</v>
      </c>
      <c r="E29" s="243"/>
      <c r="F29" s="207"/>
      <c r="G29" s="208"/>
      <c r="H29" s="222"/>
      <c r="I29" s="223"/>
      <c r="K29" s="17"/>
    </row>
    <row r="30" spans="1:12" ht="23.25" customHeight="1" thickBot="1" x14ac:dyDescent="0.4">
      <c r="A30" s="141"/>
      <c r="B30" s="143"/>
      <c r="C30" s="24" t="s">
        <v>26</v>
      </c>
      <c r="D30" s="57">
        <f>+D29</f>
        <v>22900991391.060001</v>
      </c>
      <c r="E30" s="56">
        <f>+E26</f>
        <v>29948810757.689999</v>
      </c>
      <c r="F30" s="190">
        <f>D30/E30</f>
        <v>0.76467114425168559</v>
      </c>
      <c r="G30" s="193"/>
      <c r="H30" s="114" t="str">
        <f>IF(F30&gt;=$F$11,"Si","No")</f>
        <v>Si</v>
      </c>
      <c r="I30" s="115"/>
      <c r="J30" s="55"/>
      <c r="K30" s="17"/>
    </row>
    <row r="31" spans="1:12" ht="4.5" customHeight="1" thickBot="1" x14ac:dyDescent="0.4">
      <c r="A31" s="85" t="s">
        <v>127</v>
      </c>
      <c r="B31" s="86"/>
      <c r="C31" s="87"/>
      <c r="D31" s="87"/>
      <c r="E31" s="87"/>
      <c r="F31" s="88"/>
      <c r="G31" s="88"/>
      <c r="H31" s="17"/>
      <c r="I31" s="17"/>
      <c r="K31" s="17"/>
    </row>
    <row r="32" spans="1:12" ht="21.75" customHeight="1" x14ac:dyDescent="0.35">
      <c r="A32" s="118" t="s">
        <v>27</v>
      </c>
      <c r="B32" s="119"/>
      <c r="C32" s="130"/>
      <c r="D32" s="131"/>
      <c r="E32" s="131"/>
      <c r="F32" s="131"/>
      <c r="G32" s="131"/>
      <c r="H32" s="131"/>
      <c r="I32" s="132"/>
      <c r="K32" s="12"/>
    </row>
    <row r="33" spans="1:9" ht="21.75" customHeight="1" x14ac:dyDescent="0.35">
      <c r="A33" s="120"/>
      <c r="B33" s="121"/>
      <c r="C33" s="133"/>
      <c r="D33" s="134"/>
      <c r="E33" s="134"/>
      <c r="F33" s="134"/>
      <c r="G33" s="134"/>
      <c r="H33" s="134"/>
      <c r="I33" s="135"/>
    </row>
    <row r="34" spans="1:9" ht="21.75" customHeight="1" x14ac:dyDescent="0.35">
      <c r="A34" s="120"/>
      <c r="B34" s="121"/>
      <c r="C34" s="133"/>
      <c r="D34" s="134"/>
      <c r="E34" s="134"/>
      <c r="F34" s="134"/>
      <c r="G34" s="134"/>
      <c r="H34" s="134"/>
      <c r="I34" s="135"/>
    </row>
    <row r="35" spans="1:9" ht="21.75" customHeight="1" x14ac:dyDescent="0.35">
      <c r="A35" s="120"/>
      <c r="B35" s="121"/>
      <c r="C35" s="133"/>
      <c r="D35" s="134"/>
      <c r="E35" s="134"/>
      <c r="F35" s="134"/>
      <c r="G35" s="134"/>
      <c r="H35" s="134"/>
      <c r="I35" s="135"/>
    </row>
    <row r="36" spans="1:9" ht="21.75" customHeight="1" x14ac:dyDescent="0.35">
      <c r="A36" s="120"/>
      <c r="B36" s="121"/>
      <c r="C36" s="133"/>
      <c r="D36" s="134"/>
      <c r="E36" s="134"/>
      <c r="F36" s="134"/>
      <c r="G36" s="134"/>
      <c r="H36" s="134"/>
      <c r="I36" s="135"/>
    </row>
    <row r="37" spans="1:9" ht="21.75" customHeight="1" x14ac:dyDescent="0.35">
      <c r="A37" s="120"/>
      <c r="B37" s="121"/>
      <c r="C37" s="133"/>
      <c r="D37" s="134"/>
      <c r="E37" s="134"/>
      <c r="F37" s="134"/>
      <c r="G37" s="134"/>
      <c r="H37" s="134"/>
      <c r="I37" s="135"/>
    </row>
    <row r="38" spans="1:9" ht="21.75" customHeight="1" x14ac:dyDescent="0.35">
      <c r="A38" s="120"/>
      <c r="B38" s="121"/>
      <c r="C38" s="133"/>
      <c r="D38" s="134"/>
      <c r="E38" s="134"/>
      <c r="F38" s="134"/>
      <c r="G38" s="134"/>
      <c r="H38" s="134"/>
      <c r="I38" s="135"/>
    </row>
    <row r="39" spans="1:9" ht="21.75" customHeight="1" x14ac:dyDescent="0.35">
      <c r="A39" s="120"/>
      <c r="B39" s="121"/>
      <c r="C39" s="133"/>
      <c r="D39" s="134"/>
      <c r="E39" s="134"/>
      <c r="F39" s="134"/>
      <c r="G39" s="134"/>
      <c r="H39" s="134"/>
      <c r="I39" s="135"/>
    </row>
    <row r="40" spans="1:9" ht="21.75" customHeight="1" x14ac:dyDescent="0.35">
      <c r="A40" s="120"/>
      <c r="B40" s="121"/>
      <c r="C40" s="133"/>
      <c r="D40" s="134"/>
      <c r="E40" s="134"/>
      <c r="F40" s="134"/>
      <c r="G40" s="134"/>
      <c r="H40" s="134"/>
      <c r="I40" s="135"/>
    </row>
    <row r="41" spans="1:9" ht="21.75" customHeight="1" x14ac:dyDescent="0.35">
      <c r="A41" s="120"/>
      <c r="B41" s="121"/>
      <c r="C41" s="133"/>
      <c r="D41" s="134"/>
      <c r="E41" s="134"/>
      <c r="F41" s="134"/>
      <c r="G41" s="134"/>
      <c r="H41" s="134"/>
      <c r="I41" s="135"/>
    </row>
    <row r="42" spans="1:9" ht="21.75" customHeight="1" x14ac:dyDescent="0.35">
      <c r="A42" s="120"/>
      <c r="B42" s="121"/>
      <c r="C42" s="133"/>
      <c r="D42" s="134"/>
      <c r="E42" s="134"/>
      <c r="F42" s="134"/>
      <c r="G42" s="134"/>
      <c r="H42" s="134"/>
      <c r="I42" s="135"/>
    </row>
    <row r="43" spans="1:9" ht="21.75" customHeight="1" x14ac:dyDescent="0.35">
      <c r="A43" s="120"/>
      <c r="B43" s="121"/>
      <c r="C43" s="133"/>
      <c r="D43" s="134"/>
      <c r="E43" s="134"/>
      <c r="F43" s="134"/>
      <c r="G43" s="134"/>
      <c r="H43" s="134"/>
      <c r="I43" s="135"/>
    </row>
    <row r="44" spans="1:9" ht="21.75" customHeight="1" x14ac:dyDescent="0.35">
      <c r="A44" s="120"/>
      <c r="B44" s="121"/>
      <c r="C44" s="133"/>
      <c r="D44" s="134"/>
      <c r="E44" s="134"/>
      <c r="F44" s="134"/>
      <c r="G44" s="134"/>
      <c r="H44" s="134"/>
      <c r="I44" s="135"/>
    </row>
    <row r="45" spans="1:9" ht="21.75" customHeight="1" x14ac:dyDescent="0.35">
      <c r="A45" s="120"/>
      <c r="B45" s="121"/>
      <c r="C45" s="133"/>
      <c r="D45" s="134"/>
      <c r="E45" s="134"/>
      <c r="F45" s="134"/>
      <c r="G45" s="134"/>
      <c r="H45" s="134"/>
      <c r="I45" s="135"/>
    </row>
    <row r="46" spans="1:9" ht="21.75" customHeight="1" x14ac:dyDescent="0.35">
      <c r="A46" s="120"/>
      <c r="B46" s="121"/>
      <c r="C46" s="133"/>
      <c r="D46" s="134"/>
      <c r="E46" s="134"/>
      <c r="F46" s="134"/>
      <c r="G46" s="134"/>
      <c r="H46" s="134"/>
      <c r="I46" s="135"/>
    </row>
    <row r="47" spans="1:9" ht="21.75" customHeight="1" thickBot="1" x14ac:dyDescent="0.4">
      <c r="A47" s="122"/>
      <c r="B47" s="123"/>
      <c r="C47" s="136"/>
      <c r="D47" s="137"/>
      <c r="E47" s="137"/>
      <c r="F47" s="137"/>
      <c r="G47" s="137"/>
      <c r="H47" s="137"/>
      <c r="I47" s="138"/>
    </row>
    <row r="48" spans="1:9" ht="4.5" customHeight="1" thickBot="1" x14ac:dyDescent="0.4">
      <c r="A48" s="89"/>
      <c r="B48" s="90"/>
      <c r="C48" s="91"/>
      <c r="D48" s="91"/>
      <c r="E48" s="91"/>
      <c r="F48" s="91"/>
      <c r="G48" s="91"/>
    </row>
    <row r="49" spans="1:9" ht="27" customHeight="1" thickBot="1" x14ac:dyDescent="0.4">
      <c r="A49" s="70" t="s">
        <v>28</v>
      </c>
      <c r="B49" s="71"/>
      <c r="C49" s="71"/>
      <c r="D49" s="71"/>
      <c r="E49" s="71"/>
      <c r="F49" s="71"/>
      <c r="G49" s="71"/>
      <c r="H49" s="71"/>
      <c r="I49" s="72"/>
    </row>
    <row r="50" spans="1:9" ht="26.25" customHeight="1" thickBot="1" x14ac:dyDescent="0.4">
      <c r="A50" s="73" t="s">
        <v>29</v>
      </c>
      <c r="B50" s="74"/>
      <c r="C50" s="75"/>
      <c r="D50" s="73" t="s">
        <v>30</v>
      </c>
      <c r="E50" s="74"/>
      <c r="F50" s="74"/>
      <c r="G50" s="74"/>
      <c r="H50" s="74"/>
      <c r="I50" s="75"/>
    </row>
    <row r="51" spans="1:9" ht="66" customHeight="1" thickBot="1" x14ac:dyDescent="0.4">
      <c r="A51" s="104" t="s">
        <v>42</v>
      </c>
      <c r="B51" s="105"/>
      <c r="C51" s="106"/>
      <c r="D51" s="240" t="s">
        <v>126</v>
      </c>
      <c r="E51" s="241"/>
      <c r="F51" s="241"/>
      <c r="G51" s="241"/>
      <c r="H51" s="241"/>
      <c r="I51" s="242"/>
    </row>
    <row r="52" spans="1:9" ht="86.5" customHeight="1" thickBot="1" x14ac:dyDescent="0.4">
      <c r="A52" s="104" t="s">
        <v>79</v>
      </c>
      <c r="B52" s="105"/>
      <c r="C52" s="106"/>
      <c r="D52" s="240" t="s">
        <v>125</v>
      </c>
      <c r="E52" s="241"/>
      <c r="F52" s="241"/>
      <c r="G52" s="241"/>
      <c r="H52" s="241"/>
      <c r="I52" s="242"/>
    </row>
    <row r="53" spans="1:9" ht="54" customHeight="1" thickBot="1" x14ac:dyDescent="0.4">
      <c r="A53" s="104" t="s">
        <v>80</v>
      </c>
      <c r="B53" s="105"/>
      <c r="C53" s="106"/>
      <c r="D53" s="240" t="s">
        <v>121</v>
      </c>
      <c r="E53" s="241"/>
      <c r="F53" s="241"/>
      <c r="G53" s="241"/>
      <c r="H53" s="241"/>
      <c r="I53" s="242"/>
    </row>
    <row r="54" spans="1:9" ht="54.75" customHeight="1" thickBot="1" x14ac:dyDescent="0.4">
      <c r="A54" s="104" t="s">
        <v>44</v>
      </c>
      <c r="B54" s="105"/>
      <c r="C54" s="106"/>
      <c r="D54" s="240" t="s">
        <v>134</v>
      </c>
      <c r="E54" s="241"/>
      <c r="F54" s="241"/>
      <c r="G54" s="241"/>
      <c r="H54" s="241"/>
      <c r="I54" s="242"/>
    </row>
    <row r="55" spans="1:9" ht="4.5" customHeight="1" thickBot="1" x14ac:dyDescent="0.4">
      <c r="A55" s="116"/>
      <c r="B55" s="117"/>
      <c r="C55" s="117"/>
      <c r="D55" s="117"/>
      <c r="E55" s="117"/>
      <c r="F55" s="117"/>
      <c r="G55" s="117"/>
      <c r="I55" s="18"/>
    </row>
    <row r="56" spans="1:9" s="19" customFormat="1" ht="28.5" customHeight="1" thickBot="1" x14ac:dyDescent="0.4">
      <c r="A56" s="107" t="s">
        <v>36</v>
      </c>
      <c r="B56" s="108"/>
      <c r="C56" s="108"/>
      <c r="D56" s="108"/>
      <c r="E56" s="108"/>
      <c r="F56" s="108"/>
      <c r="G56" s="108"/>
      <c r="H56" s="108"/>
      <c r="I56" s="109"/>
    </row>
    <row r="57" spans="1:9" s="19" customFormat="1" ht="36" customHeight="1" x14ac:dyDescent="0.35">
      <c r="A57" s="100" t="s">
        <v>30</v>
      </c>
      <c r="B57" s="101"/>
      <c r="C57" s="102" t="s">
        <v>31</v>
      </c>
      <c r="D57" s="103"/>
      <c r="E57" s="100" t="s">
        <v>0</v>
      </c>
      <c r="F57" s="101"/>
      <c r="G57" s="21" t="s">
        <v>32</v>
      </c>
      <c r="H57" s="22" t="s">
        <v>33</v>
      </c>
      <c r="I57" s="23" t="s">
        <v>34</v>
      </c>
    </row>
    <row r="58" spans="1:9" s="19" customFormat="1" ht="136" customHeight="1" x14ac:dyDescent="0.35">
      <c r="A58" s="96" t="s">
        <v>124</v>
      </c>
      <c r="B58" s="97"/>
      <c r="C58" s="94" t="s">
        <v>123</v>
      </c>
      <c r="D58" s="95"/>
      <c r="E58" s="66" t="s">
        <v>89</v>
      </c>
      <c r="F58" s="67"/>
      <c r="G58" s="49" t="s">
        <v>89</v>
      </c>
      <c r="H58" s="50" t="s">
        <v>89</v>
      </c>
      <c r="I58" s="49" t="s">
        <v>89</v>
      </c>
    </row>
    <row r="59" spans="1:9" s="19" customFormat="1" ht="223.5" customHeight="1" x14ac:dyDescent="0.35">
      <c r="A59" s="96" t="s">
        <v>122</v>
      </c>
      <c r="B59" s="97"/>
      <c r="C59" s="98" t="s">
        <v>133</v>
      </c>
      <c r="D59" s="99"/>
      <c r="E59" s="66" t="s">
        <v>89</v>
      </c>
      <c r="F59" s="67"/>
      <c r="G59" s="41" t="s">
        <v>89</v>
      </c>
      <c r="H59" s="42" t="s">
        <v>89</v>
      </c>
      <c r="I59" s="43" t="s">
        <v>89</v>
      </c>
    </row>
    <row r="60" spans="1:9" s="19" customFormat="1" ht="189" customHeight="1" x14ac:dyDescent="0.35">
      <c r="A60" s="96" t="s">
        <v>121</v>
      </c>
      <c r="B60" s="97"/>
      <c r="C60" s="98" t="s">
        <v>133</v>
      </c>
      <c r="D60" s="99"/>
      <c r="E60" s="66" t="s">
        <v>89</v>
      </c>
      <c r="F60" s="67"/>
      <c r="G60" s="41" t="s">
        <v>89</v>
      </c>
      <c r="H60" s="42" t="s">
        <v>89</v>
      </c>
      <c r="I60" s="43" t="s">
        <v>89</v>
      </c>
    </row>
    <row r="61" spans="1:9" ht="114.5" customHeight="1" thickBot="1" x14ac:dyDescent="0.4">
      <c r="A61" s="181" t="s">
        <v>135</v>
      </c>
      <c r="B61" s="182"/>
      <c r="C61" s="238" t="s">
        <v>136</v>
      </c>
      <c r="D61" s="239"/>
      <c r="E61" s="228" t="s">
        <v>89</v>
      </c>
      <c r="F61" s="229"/>
      <c r="G61" s="52" t="s">
        <v>89</v>
      </c>
      <c r="H61" s="53" t="s">
        <v>89</v>
      </c>
      <c r="I61" s="54" t="s">
        <v>89</v>
      </c>
    </row>
  </sheetData>
  <mergeCells count="62">
    <mergeCell ref="E18:E21"/>
    <mergeCell ref="F18:G21"/>
    <mergeCell ref="A1:B3"/>
    <mergeCell ref="G1:I1"/>
    <mergeCell ref="G2:I2"/>
    <mergeCell ref="G3:I3"/>
    <mergeCell ref="C1:F1"/>
    <mergeCell ref="C2:F2"/>
    <mergeCell ref="C3:F3"/>
    <mergeCell ref="F30:G30"/>
    <mergeCell ref="H30:I30"/>
    <mergeCell ref="A9:G9"/>
    <mergeCell ref="A10:A30"/>
    <mergeCell ref="B11:B30"/>
    <mergeCell ref="C12:I12"/>
    <mergeCell ref="E22:E25"/>
    <mergeCell ref="F22:G25"/>
    <mergeCell ref="E26:E29"/>
    <mergeCell ref="F26:G29"/>
    <mergeCell ref="H14:I17"/>
    <mergeCell ref="H18:I21"/>
    <mergeCell ref="H22:I25"/>
    <mergeCell ref="H26:I29"/>
    <mergeCell ref="E14:E17"/>
    <mergeCell ref="F14:G17"/>
    <mergeCell ref="A6:I6"/>
    <mergeCell ref="F13:G13"/>
    <mergeCell ref="H13:I13"/>
    <mergeCell ref="A7:I7"/>
    <mergeCell ref="A8:I8"/>
    <mergeCell ref="D52:I52"/>
    <mergeCell ref="D53:I53"/>
    <mergeCell ref="A31:G31"/>
    <mergeCell ref="A32:B47"/>
    <mergeCell ref="C32:I47"/>
    <mergeCell ref="A52:C52"/>
    <mergeCell ref="A48:G48"/>
    <mergeCell ref="A49:I49"/>
    <mergeCell ref="A50:C50"/>
    <mergeCell ref="D50:I50"/>
    <mergeCell ref="A51:C51"/>
    <mergeCell ref="D51:I51"/>
    <mergeCell ref="A58:B58"/>
    <mergeCell ref="C58:D58"/>
    <mergeCell ref="E58:F58"/>
    <mergeCell ref="A54:C54"/>
    <mergeCell ref="A53:C53"/>
    <mergeCell ref="D54:I54"/>
    <mergeCell ref="A55:G55"/>
    <mergeCell ref="A56:I56"/>
    <mergeCell ref="A57:B57"/>
    <mergeCell ref="C57:D57"/>
    <mergeCell ref="E57:F57"/>
    <mergeCell ref="A61:B61"/>
    <mergeCell ref="C61:D61"/>
    <mergeCell ref="E61:F61"/>
    <mergeCell ref="A59:B59"/>
    <mergeCell ref="C59:D59"/>
    <mergeCell ref="E59:F59"/>
    <mergeCell ref="A60:B60"/>
    <mergeCell ref="C60:D60"/>
    <mergeCell ref="E60:F60"/>
  </mergeCells>
  <conditionalFormatting sqref="G10:G11 H14 H18 H26 K12:K14 K32 H22 H30">
    <cfRule type="colorScale" priority="13">
      <colorScale>
        <cfvo type="formula" val="Si"/>
        <cfvo type="formula" val="No"/>
        <color rgb="FFFF7128"/>
        <color rgb="FFFFEF9C"/>
      </colorScale>
    </cfRule>
  </conditionalFormatting>
  <conditionalFormatting sqref="G11:H11">
    <cfRule type="containsText" dxfId="7" priority="3" operator="containsText" text="No">
      <formula>NOT(ISERROR(SEARCH("No",G11)))</formula>
    </cfRule>
    <cfRule type="containsText" dxfId="6" priority="4" operator="containsText" text="Si">
      <formula>NOT(ISERROR(SEARCH("Si",G11)))</formula>
    </cfRule>
  </conditionalFormatting>
  <conditionalFormatting sqref="H10">
    <cfRule type="colorScale" priority="6">
      <colorScale>
        <cfvo type="formula" val="Si"/>
        <cfvo type="formula" val="No"/>
        <color rgb="FFFF7128"/>
        <color rgb="FFFFEF9C"/>
      </colorScale>
    </cfRule>
  </conditionalFormatting>
  <conditionalFormatting sqref="H11">
    <cfRule type="colorScale" priority="5">
      <colorScale>
        <cfvo type="formula" val="Si"/>
        <cfvo type="formula" val="No"/>
        <color rgb="FFFF7128"/>
        <color rgb="FFFFEF9C"/>
      </colorScale>
    </cfRule>
  </conditionalFormatting>
  <conditionalFormatting sqref="H14 H18 H22 H26 H30">
    <cfRule type="containsText" dxfId="5" priority="1" operator="containsText" text="No">
      <formula>NOT(ISERROR(SEARCH("No",H14)))</formula>
    </cfRule>
    <cfRule type="containsText" dxfId="4" priority="2" operator="containsText" text="Si">
      <formula>NOT(ISERROR(SEARCH("Si",H14)))</formula>
    </cfRule>
  </conditionalFormatting>
  <conditionalFormatting sqref="I10">
    <cfRule type="colorScale" priority="7">
      <colorScale>
        <cfvo type="formula" val="Si"/>
        <cfvo type="formula" val="No"/>
        <color rgb="FFFF7128"/>
        <color rgb="FFFFEF9C"/>
      </colorScale>
    </cfRule>
  </conditionalFormatting>
  <conditionalFormatting sqref="I11">
    <cfRule type="containsText" dxfId="3" priority="8" operator="containsText" text="No">
      <formula>NOT(ISERROR(SEARCH("No",I11)))</formula>
    </cfRule>
    <cfRule type="containsText" dxfId="2" priority="9" operator="containsText" text="Si">
      <formula>NOT(ISERROR(SEARCH("Si",I11)))</formula>
    </cfRule>
    <cfRule type="colorScale" priority="10">
      <colorScale>
        <cfvo type="formula" val="Si"/>
        <cfvo type="formula" val="No"/>
        <color rgb="FFFF7128"/>
        <color rgb="FFFFEF9C"/>
      </colorScale>
    </cfRule>
  </conditionalFormatting>
  <conditionalFormatting sqref="K12:K14 K32">
    <cfRule type="containsText" dxfId="1" priority="11" operator="containsText" text="No">
      <formula>NOT(ISERROR(SEARCH("No",K12)))</formula>
    </cfRule>
    <cfRule type="containsText" dxfId="0" priority="12" operator="containsText" text="Si">
      <formula>NOT(ISERROR(SEARCH("Si",K12)))</formula>
    </cfRule>
  </conditionalFormatting>
  <printOptions horizontalCentered="1"/>
  <pageMargins left="0.19685039370078741" right="0.19685039370078741" top="0.19685039370078741" bottom="0.74803149606299213" header="0" footer="0.39370078740157483"/>
  <pageSetup scale="45" orientation="landscape" r:id="rId1"/>
  <headerFooter>
    <oddFooter>&amp;L&amp;"Arial,Normal"&amp;8Carrera 16 # 24-03 Barrio Olímpico - Popular 6701469 - 6701465
contactenos@idermeta.gov.co
Villavicencio - Meta, Colombia&amp;C&amp;"Arial,Normal"&amp;8Página &amp;P de &amp;N&amp;R&amp;G</oddFoot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14</vt:i4>
      </vt:variant>
    </vt:vector>
  </HeadingPairs>
  <TitlesOfParts>
    <vt:vector size="21" baseType="lpstr">
      <vt:lpstr>OPORTUNIDAD DE SERVICIO POR ÁRE</vt:lpstr>
      <vt:lpstr>ATENCIÓN POR PROFESIONAL</vt:lpstr>
      <vt:lpstr>CUMPLIMIENTO PLAN DE ACCIÓN</vt:lpstr>
      <vt:lpstr>CUMPLIMIENTO META PLAN DE DESAR</vt:lpstr>
      <vt:lpstr>CUMPLIMIENTO DE INFORMES PRESEN</vt:lpstr>
      <vt:lpstr>CUMPLIMIENTO METAS PROYECTO</vt:lpstr>
      <vt:lpstr>CUMPLIMIENTO DEL PRESUPUESTO</vt:lpstr>
      <vt:lpstr>'ATENCIÓN POR PROFESIONAL'!Área_de_impresión</vt:lpstr>
      <vt:lpstr>'CUMPLIMIENTO DE INFORMES PRESEN'!Área_de_impresión</vt:lpstr>
      <vt:lpstr>'CUMPLIMIENTO DEL PRESUPUESTO'!Área_de_impresión</vt:lpstr>
      <vt:lpstr>'CUMPLIMIENTO META PLAN DE DESAR'!Área_de_impresión</vt:lpstr>
      <vt:lpstr>'CUMPLIMIENTO METAS PROYECTO'!Área_de_impresión</vt:lpstr>
      <vt:lpstr>'CUMPLIMIENTO PLAN DE ACCIÓN'!Área_de_impresión</vt:lpstr>
      <vt:lpstr>'OPORTUNIDAD DE SERVICIO POR ÁRE'!Área_de_impresión</vt:lpstr>
      <vt:lpstr>'ATENCIÓN POR PROFESIONAL'!Títulos_a_imprimir</vt:lpstr>
      <vt:lpstr>'CUMPLIMIENTO DE INFORMES PRESEN'!Títulos_a_imprimir</vt:lpstr>
      <vt:lpstr>'CUMPLIMIENTO DEL PRESUPUESTO'!Títulos_a_imprimir</vt:lpstr>
      <vt:lpstr>'CUMPLIMIENTO META PLAN DE DESAR'!Títulos_a_imprimir</vt:lpstr>
      <vt:lpstr>'CUMPLIMIENTO METAS PROYECTO'!Títulos_a_imprimir</vt:lpstr>
      <vt:lpstr>'CUMPLIMIENTO PLAN DE ACCIÓN'!Títulos_a_imprimir</vt:lpstr>
      <vt:lpstr>'OPORTUNIDAD DE SERVICIO POR ÁRE'!Títulos_a_imprimir</vt:lpstr>
    </vt:vector>
  </TitlesOfParts>
  <Manager/>
  <Company>Hewlett-Packard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D&amp;M Soluciones Integrales</dc:creator>
  <cp:keywords/>
  <dc:description/>
  <cp:lastModifiedBy>harold yesid</cp:lastModifiedBy>
  <cp:revision/>
  <cp:lastPrinted>2024-05-12T15:23:25Z</cp:lastPrinted>
  <dcterms:created xsi:type="dcterms:W3CDTF">2017-09-10T20:00:55Z</dcterms:created>
  <dcterms:modified xsi:type="dcterms:W3CDTF">2025-05-21T16:26:56Z</dcterms:modified>
  <cp:category/>
  <cp:contentStatus/>
</cp:coreProperties>
</file>